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3275" windowHeight="6705" tabRatio="352" activeTab="0"/>
  </bookViews>
  <sheets>
    <sheet name="Прайс базовый руб" sheetId="1" r:id="rId1"/>
    <sheet name="новые цены" sheetId="2" state="hidden" r:id="rId2"/>
    <sheet name="Лист1" sheetId="3" state="hidden" r:id="rId3"/>
  </sheets>
  <definedNames>
    <definedName name="_xlfn.IFERROR" hidden="1">#NAME?</definedName>
    <definedName name="_xlnm._FilterDatabase" localSheetId="1" hidden="1">'новые цены'!$A$1:$D$116</definedName>
    <definedName name="_xlnm._FilterDatabase" localSheetId="0" hidden="1">'Прайс базовый руб'!$A$2:$L$144</definedName>
  </definedNames>
  <calcPr fullCalcOnLoad="1"/>
</workbook>
</file>

<file path=xl/sharedStrings.xml><?xml version="1.0" encoding="utf-8"?>
<sst xmlns="http://schemas.openxmlformats.org/spreadsheetml/2006/main" count="272" uniqueCount="178">
  <si>
    <t>Код товара</t>
  </si>
  <si>
    <t>Название</t>
  </si>
  <si>
    <t>Бытовая химия</t>
  </si>
  <si>
    <t>AquaBELL</t>
  </si>
  <si>
    <t>Средство для мытья стекол и зеркал с нашатырным спиртом, 500 мл.</t>
  </si>
  <si>
    <t>Средство для мытья стекол и зеркал со спиртом, 500 мл.</t>
  </si>
  <si>
    <t>CLEVER</t>
  </si>
  <si>
    <t>Биоактиватор для выгребных ям, септиков и дачных туалетов, 150 г</t>
  </si>
  <si>
    <t>Биоускоритель созревания компоста, 150 г</t>
  </si>
  <si>
    <t>Dr.Grams</t>
  </si>
  <si>
    <t>Универсальный моющий гель-концентрат с дез. эф., 5 л</t>
  </si>
  <si>
    <t>Универсальный моющий гель-концентрат с дез. эф., 750 мл</t>
  </si>
  <si>
    <t>LightHouse</t>
  </si>
  <si>
    <t>Гель для чистки ванн и раковин, 750 мл, "Чистая ванна"</t>
  </si>
  <si>
    <t>Средство для ковров, 750 мл, "Чистый ковер"</t>
  </si>
  <si>
    <t>Средство для мытья акриловых ванн и душевых кабин, 500 мл</t>
  </si>
  <si>
    <t>Средство для мытья полов, 750 мл, "Чистый пол"</t>
  </si>
  <si>
    <t>Средство для удаления запаха и мытья холодильников, 500 мл</t>
  </si>
  <si>
    <t>Средство для удаления стойких и пригоревших жиров, 500 мл</t>
  </si>
  <si>
    <t>Средство для чистки духовок, плит, СВЧ-печей, 500 мл</t>
  </si>
  <si>
    <t>Средство для чистки сантехники, ванн, раковин, 500 мл</t>
  </si>
  <si>
    <t>Средство для чистки стеклокерамики, 500 мл</t>
  </si>
  <si>
    <t>MODUS</t>
  </si>
  <si>
    <t>WC-гель Актив Санитарный, 750 мл, Лимон</t>
  </si>
  <si>
    <t>WC-гель Актив Санитарный, 750 мл, Свежесть</t>
  </si>
  <si>
    <t>Гель-концентрат Белизна-М, 1 л</t>
  </si>
  <si>
    <t>Гель-концентрат Белизна-М, 5 л</t>
  </si>
  <si>
    <t>Ср-во д/мытья стекол и зеркал «Лесные ягоды», 500 мл, с н/спиртом</t>
  </si>
  <si>
    <t>Ср-во жидкое для прочистки канализац.труб Очиститель стоков, 1 л</t>
  </si>
  <si>
    <t>Ср-во чистящ.д/плит, грилей, духовок Жироудалитель 500 мл (триггер)</t>
  </si>
  <si>
    <t>Средство для удаления накипи Антинакипин М, 450 мл</t>
  </si>
  <si>
    <t>Средство для удаления накипи Антинакипин, 1 л</t>
  </si>
  <si>
    <t>Olinka</t>
  </si>
  <si>
    <t>Средство для мытья стекол и зеркал, 500 мл, Лимон (пуш-пулл)</t>
  </si>
  <si>
    <t>Средство для мытья стекол и зеркал, 500 мл, Лимон (триггер)</t>
  </si>
  <si>
    <t>Средство для мытья стекол и зеркал, 500 мл, Свежесть (пуш-пулл)</t>
  </si>
  <si>
    <t>Средство для мытья стекол и зеркал, 500 мл, Свежесть (триггер)</t>
  </si>
  <si>
    <t>Sifon</t>
  </si>
  <si>
    <t>WC Гель для чистки туалета, 5 л, Аромат лимона</t>
  </si>
  <si>
    <t>WC Гель для чистки туалета, 5 л, Морская свежесть</t>
  </si>
  <si>
    <t>WC Гель для чистки туалета, 750 мл, Аромат лимона</t>
  </si>
  <si>
    <t>WC Гель для чистки туалета, 750 мл, Аромат хвои</t>
  </si>
  <si>
    <t>WC Гель для чистки туалета, 750 мл, Морская свежесть</t>
  </si>
  <si>
    <t>Аквагель</t>
  </si>
  <si>
    <t>Белизна-гель отбеливающий и дезинфицирующ., 1л</t>
  </si>
  <si>
    <t>Белизна-гель отбеливающий и дезинфицирующ., 750 мл</t>
  </si>
  <si>
    <t>Конц. универсальное моющее средство "Формула прогресса", 5 л</t>
  </si>
  <si>
    <t>Конц. универсальное моющее средство "Формула прогресса", 750 мл</t>
  </si>
  <si>
    <t>Дебошир</t>
  </si>
  <si>
    <t>Гель для прочистки канализации, проф-ки засоров, 1л, "Дебошир"</t>
  </si>
  <si>
    <t>Гель для удаления мин.отложений и профилактики засоров,"Proff",1л</t>
  </si>
  <si>
    <t>Средство для прочистки канализации, 1 л, "Дебошир Актив"</t>
  </si>
  <si>
    <t>Средство для прочистки канализации, 5 л</t>
  </si>
  <si>
    <t>Коврон</t>
  </si>
  <si>
    <t>Средство для чистки ковров и мягкой мебели Коврон, 1л.</t>
  </si>
  <si>
    <t>Средство для чистки ковров и мягкой мебели Коврон, 500 мл</t>
  </si>
  <si>
    <t>Лазурь</t>
  </si>
  <si>
    <t>Средство для мытья стекол, зеркал Лазурь, 500 мл (триггер)</t>
  </si>
  <si>
    <t>Моющие средства</t>
  </si>
  <si>
    <t>Aqualon</t>
  </si>
  <si>
    <t>Многоцелевое (конц.) моющее средство, 5 л</t>
  </si>
  <si>
    <t>Средство (конц.) для мытья полов, 5 л</t>
  </si>
  <si>
    <t>Средство (конц.) для мытья посуды, 5 л, Зеленое яблоко</t>
  </si>
  <si>
    <t>Средство (конц.) для мытья посуды, 5 л, Лимон</t>
  </si>
  <si>
    <t>Средство (конц.) для мытья стекол, 5 л, Свежесть</t>
  </si>
  <si>
    <t>Средство (конц.)для  уд-я нагара в копт, дух, грилях, СВЧ, 5 л</t>
  </si>
  <si>
    <t>Средство для мытья посуды, 5 л, Зеленое яблоко</t>
  </si>
  <si>
    <t>Средство для мытья посуды, 5 л, Лимон</t>
  </si>
  <si>
    <t>Средства личной гигиены</t>
  </si>
  <si>
    <t>Мыло-пена с антибактериальным эффектом, 5л</t>
  </si>
  <si>
    <t>Мыло-пена увлажняющее, 5л</t>
  </si>
  <si>
    <t>Жидкое мыло MODUS, 5 л, Арбуз и дыня</t>
  </si>
  <si>
    <t>Жидкое мыло MODUS, 5 л, Ромашка и луговые травы</t>
  </si>
  <si>
    <t>Жидкое мыло MODUS, 5 л, Яблоко и лайм</t>
  </si>
  <si>
    <t>Адажио</t>
  </si>
  <si>
    <t>Жидкое крем-мыло Адажио перл. с антибак.эффектом, 5 л,  Алоэ Вера</t>
  </si>
  <si>
    <t>Жидкое крем-мыло Адажио перл., 5 л, Белая акация</t>
  </si>
  <si>
    <t>Жидкое крем-мыло Адажио перл., 5 л, Персик</t>
  </si>
  <si>
    <t>Жидкое крем-мыло Адажио перл., 5 л, Розовый шелк</t>
  </si>
  <si>
    <t>Жидкое крем-мыло Адажио перл., 500 мл, Белая акация (насос)</t>
  </si>
  <si>
    <t>Жидкое крем-мыло Адажио перл., 500 мл, Персик (насос)</t>
  </si>
  <si>
    <t>Жидкое крем-мыло Адажио перл., 500 мл, Розовый шелк (насос)</t>
  </si>
  <si>
    <t>Изабелла</t>
  </si>
  <si>
    <t>Жидкое мыло Изабелла, 5 л, Утренняя роса</t>
  </si>
  <si>
    <t>Жидкое мыло Изабелла, 5 л, Яблоко</t>
  </si>
  <si>
    <t>Жидкое мыло Изабелла, с антибак.эффектом, 5 л, Зеленый чай</t>
  </si>
  <si>
    <t>Клевер</t>
  </si>
  <si>
    <t>Жидкое мыло Клевер перламутровое, 5 л, Ландыш</t>
  </si>
  <si>
    <t>Жидкое мыло Клевер перламутровое, 5 л, Ромашка</t>
  </si>
  <si>
    <t>Жидкое мыло Клевер перламутровое, 5 л, Яблоко</t>
  </si>
  <si>
    <t>Жидкое мыло Клевер перламутровое, 500 мл, Земляника (насос)</t>
  </si>
  <si>
    <t>Жидкое мыло Клевер перламутровое, 500 мл, Ландыш (насос)</t>
  </si>
  <si>
    <t>Жидкое мыло Клевер перламутровое, 500 мл, Ромашка (насос)</t>
  </si>
  <si>
    <t>Жидкое мыло Клевер перламутровое, 500 мл, Яблоко (насос)</t>
  </si>
  <si>
    <t>Кремона</t>
  </si>
  <si>
    <t>Крем-мыло Кремона, 5 л, Вересковый мед</t>
  </si>
  <si>
    <t>Крем-мыло Кремона, 5 л, Жемчужное</t>
  </si>
  <si>
    <t>Крем-мыло Кремона, 5 л, Розовое масло</t>
  </si>
  <si>
    <t>Матушка Природа</t>
  </si>
  <si>
    <t>Пена для ванн Матушка Природа, 1 л, Луговые травы</t>
  </si>
  <si>
    <t>Пена для ванн Матушка Природа, 1 л, Свежесть моря</t>
  </si>
  <si>
    <t>Пена для ванн Матушка Природа, 1 л, Хвойный лес</t>
  </si>
  <si>
    <t>Пена для ванн Матушка Природа, 1л,Лепестки Роз</t>
  </si>
  <si>
    <t>Шампунь Матушка Природа, 1 л, Крапива</t>
  </si>
  <si>
    <t>Шампунь Матушка Природа, 1 л, Лопух</t>
  </si>
  <si>
    <t>Шампунь Матушка Природа, 1 л, Облепиха</t>
  </si>
  <si>
    <t>Шампунь Матушка Природа, 1 л, Ромашка</t>
  </si>
  <si>
    <t>Околица</t>
  </si>
  <si>
    <t xml:space="preserve"> Шампунь Околица, 1 л, Зверобой</t>
  </si>
  <si>
    <t xml:space="preserve"> Шампунь Околица, 1 л, Крапива</t>
  </si>
  <si>
    <t xml:space="preserve"> Шампунь Околица, 1 л, Лопух</t>
  </si>
  <si>
    <t xml:space="preserve"> Шампунь Околица, 1 л, Облепиха</t>
  </si>
  <si>
    <t xml:space="preserve"> Шампунь Околица, 1 л, Ромашка</t>
  </si>
  <si>
    <t xml:space="preserve"> Шампунь Околица, 1 л, Череда</t>
  </si>
  <si>
    <t xml:space="preserve"> Шампунь Околица, 5 л, Ромашка</t>
  </si>
  <si>
    <t>Заказано
Упак.</t>
  </si>
  <si>
    <t>Объем заказа, м3</t>
  </si>
  <si>
    <t>Сумма заказа, руб. в т.ч. НДС 20%</t>
  </si>
  <si>
    <t>Итого:</t>
  </si>
  <si>
    <t>В упак. шт.</t>
  </si>
  <si>
    <t>Вес упак. кг</t>
  </si>
  <si>
    <t>Объем упак. м3</t>
  </si>
  <si>
    <t>Вес заказа, кг</t>
  </si>
  <si>
    <t>Конц. универсальное моющее средство "Формула прогресса", 1 л</t>
  </si>
  <si>
    <t>Мыло-пена MODUS, 5 л, "Soft"</t>
  </si>
  <si>
    <t>Гель-мыло для душа с кремом Dr.Grams,  "Освежающий" 5л</t>
  </si>
  <si>
    <t>Ср-во д/мытья стекол и зеркал «Свежесть», 500 мл, с н/спиртом</t>
  </si>
  <si>
    <t>Крем-мыло Кремона, 5 л, Нейтральное</t>
  </si>
  <si>
    <t>Жидкое мыло Изабелла, 5 л, Нейтральное</t>
  </si>
  <si>
    <t>Шампунь-кондиционер Dr.Grams, 5 л</t>
  </si>
  <si>
    <t>Жидкое мыло MODUS, 500 мл, Арбуз и дыня</t>
  </si>
  <si>
    <t>Жидкое мыло MODUS, 500 мл, Ромашка и луговые травы</t>
  </si>
  <si>
    <t>Жидкое мыло MODUS, 500 мл, Яблоко и лайм</t>
  </si>
  <si>
    <t>Жидкое мыло MODUS, 5 л, Персик</t>
  </si>
  <si>
    <t>Жидкое крем-мыло Адажио перл. с антибак. эф., 500 мл, Алое Вера (насос)</t>
  </si>
  <si>
    <t xml:space="preserve"> Шампунь Околица, 5 л, Белый лён</t>
  </si>
  <si>
    <t>Средство (конц.) для мытья посуды, 5 л, Нейтральное</t>
  </si>
  <si>
    <t>Средство для мытья посуды, 5 л, Нейтральное</t>
  </si>
  <si>
    <t>Акванидез</t>
  </si>
  <si>
    <t>Дезинфицирующее средство Акванидез, 5 л</t>
  </si>
  <si>
    <t>DELETE</t>
  </si>
  <si>
    <t>Нейтрализатор запаха DELETE, 250 мл</t>
  </si>
  <si>
    <t>Средство для мытья посуды, 500 мл, Мята и лайм</t>
  </si>
  <si>
    <t>Средство для мытья посуды, 500 мл, Зеленое яблоко</t>
  </si>
  <si>
    <t>Средство для мытья посуды, 500 мл, Нейтральное</t>
  </si>
  <si>
    <t>Нейтрализатор запаха Delete, 250 мл</t>
  </si>
  <si>
    <t>Dr.Grams Кожное антисептическое средство (гель), 5 л</t>
  </si>
  <si>
    <t>"Modus" Универсальное моющее средство, 5 л, для пола</t>
  </si>
  <si>
    <t>Dr.Grams Кожное антисептическое средство (жидкость), 5 л</t>
  </si>
  <si>
    <t>"Dr.Grams" Кожное антисептическое средство (жидкость), 5 л</t>
  </si>
  <si>
    <t>"Modus"  Ср-во д/мытья стекол и зеркал, 5 л, с н/спиртом "Свежесть"</t>
  </si>
  <si>
    <t>Средство для мытья стекол и зеркал с нашатырным спиртом, 500 мл</t>
  </si>
  <si>
    <t>Средство для мытья стекол и зеркал со спиртом, 500 мл</t>
  </si>
  <si>
    <t>Биоактиватор для выгребных ям, септиков и дачных туалетов, 150г</t>
  </si>
  <si>
    <t>Шампунь-кондиционер, 5л</t>
  </si>
  <si>
    <t>"Dr.Grams" Кожное антисептическое средство (гель), 5 л</t>
  </si>
  <si>
    <t>"Modus" Ср-во д/мытья стекол и зеркал, 5 л, с н/спиртом, «Свежесть»</t>
  </si>
  <si>
    <t xml:space="preserve">Ср-во чистящ. д/плит, грилей, духовок Жироудалитель 500 мл </t>
  </si>
  <si>
    <t>Мыло-пена MODUS, 5 л, "Soft" (для пенных диспенсеров)</t>
  </si>
  <si>
    <t xml:space="preserve">Конц. универсальное моющее средство "Формула прогресса", 750 </t>
  </si>
  <si>
    <t xml:space="preserve">Гель для удаления мин.отложений и профилактики </t>
  </si>
  <si>
    <t xml:space="preserve">Жидкое крем-мыло Адажио перл. с антибак.эффектом, 5 л,  Алоэ </t>
  </si>
  <si>
    <t>Жидкое крем-мыло Адажио перл.с антибак.эф., 500 мл, Алоэ Вера (насос)</t>
  </si>
  <si>
    <t>Шампунь Околица, 1 л, Зверобой</t>
  </si>
  <si>
    <t>Шампунь Околица, 1 л, Крапива</t>
  </si>
  <si>
    <t>Шампунь Околица, 1 л, Лопух</t>
  </si>
  <si>
    <t>Шампунь Околица, 1 л, Облепиха</t>
  </si>
  <si>
    <t>Шампунь Околица, 1 л, Ромашка</t>
  </si>
  <si>
    <t>Шампунь Околица, 1 л, Череда</t>
  </si>
  <si>
    <t>Шампунь Околица, 5 л, Ромашка</t>
  </si>
  <si>
    <t>Шампунь Околица, 5 л, Белый лен</t>
  </si>
  <si>
    <r>
      <t xml:space="preserve">Группа компаний "АКВАЛОН" 
</t>
    </r>
    <r>
      <rPr>
        <sz val="9"/>
        <color indexed="8"/>
        <rFont val="Arial"/>
        <family val="2"/>
      </rPr>
      <t xml:space="preserve"> производитель бытовой химии, профессиональных моющих средств и средств личной гигиены
 www.aqualongroup.ru  info@aqualongroup.ru
</t>
    </r>
    <r>
      <rPr>
        <b/>
        <sz val="10"/>
        <color indexed="8"/>
        <rFont val="Arial"/>
        <family val="2"/>
      </rPr>
      <t xml:space="preserve"> ООО "Фирма Аквалон"
</t>
    </r>
    <r>
      <rPr>
        <sz val="10"/>
        <color indexed="8"/>
        <rFont val="Arial"/>
        <family val="0"/>
      </rPr>
      <t xml:space="preserve"> 142100, Московская обл., г. Подольск, ул. Комсомольская, д. 1, помещение 5, офис 206
 Склад: г. Подольск, МО, ул. Комсомольская, д.1 , тел (495) 504-27-23, (496) 758-32-34 , режим работы : 9.00-17.00
</t>
    </r>
    <r>
      <rPr>
        <b/>
        <sz val="10"/>
        <color indexed="8"/>
        <rFont val="Arial"/>
        <family val="2"/>
      </rPr>
      <t xml:space="preserve">Бланк заказа </t>
    </r>
    <r>
      <rPr>
        <sz val="10"/>
        <color indexed="8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60"/>
        <rFont val="Arial"/>
        <family val="2"/>
      </rPr>
      <t xml:space="preserve">Цены действительны с </t>
    </r>
    <r>
      <rPr>
        <b/>
        <sz val="10"/>
        <color indexed="60"/>
        <rFont val="Arial"/>
        <family val="2"/>
      </rPr>
      <t>05.03.2022</t>
    </r>
  </si>
  <si>
    <t>Базовая цена с 05.03.2022, руб. без НДС</t>
  </si>
  <si>
    <t>Базовая цена с 05.03.2022, руб. с НДС 20%</t>
  </si>
  <si>
    <t>«Аквагель» Белизна-гель с дезинфицирующим эффектом, 2 л, 7в1, Лимон</t>
  </si>
  <si>
    <t>«АКВАГЕЛЬ» Белизна-гель с дезинфицирующим эффектом, 2 л, 7в1, Лимон</t>
  </si>
  <si>
    <t>"DEBOUCHER" Гель для удаления засоров «5 minutes», 2 л,  CRYSTAL</t>
  </si>
  <si>
    <t>Пена для ванн Матушка Природа, 1л, Лепестки Роз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</si>
</sst>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color indexed="8"/>
      <name val="Arial"/>
      <family val="0"/>
    </font>
    <font>
      <i/>
      <sz val="10"/>
      <color indexed="9"/>
      <name val="Arial Cyr"/>
      <family val="0"/>
    </font>
    <font>
      <i/>
      <sz val="24"/>
      <color indexed="8"/>
      <name val="Arial Cyr"/>
      <family val="0"/>
    </font>
    <font>
      <sz val="10"/>
      <color indexed="8"/>
      <name val="Arial Cyr"/>
      <family val="0"/>
    </font>
    <font>
      <i/>
      <u val="single"/>
      <sz val="12"/>
      <color indexed="12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9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0</xdr:row>
      <xdr:rowOff>438150</xdr:rowOff>
    </xdr:to>
    <xdr:pic>
      <xdr:nvPicPr>
        <xdr:cNvPr id="1" name="Рисунок 4" descr="Aqualon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U52" sqref="U52"/>
    </sheetView>
  </sheetViews>
  <sheetFormatPr defaultColWidth="9.140625" defaultRowHeight="12.75" outlineLevelRow="2"/>
  <cols>
    <col min="1" max="1" width="3.00390625" style="0" customWidth="1"/>
    <col min="2" max="2" width="10.57421875" style="0" customWidth="1"/>
    <col min="3" max="3" width="58.57421875" style="0" customWidth="1"/>
    <col min="4" max="4" width="5.57421875" style="0" customWidth="1"/>
    <col min="5" max="5" width="6.7109375" style="0" customWidth="1"/>
    <col min="6" max="6" width="8.28125" style="0" customWidth="1"/>
    <col min="7" max="7" width="10.8515625" style="0" hidden="1" customWidth="1"/>
    <col min="8" max="8" width="10.421875" style="0" hidden="1" customWidth="1"/>
    <col min="9" max="9" width="9.00390625" style="0" customWidth="1"/>
  </cols>
  <sheetData>
    <row r="1" spans="1:12" ht="106.5" customHeight="1">
      <c r="A1" s="30" t="s">
        <v>171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3.75" customHeight="1">
      <c r="A2" s="4"/>
      <c r="B2" s="5" t="s">
        <v>0</v>
      </c>
      <c r="C2" s="3" t="s">
        <v>1</v>
      </c>
      <c r="D2" s="1" t="s">
        <v>119</v>
      </c>
      <c r="E2" s="1" t="s">
        <v>120</v>
      </c>
      <c r="F2" s="1" t="s">
        <v>121</v>
      </c>
      <c r="G2" s="2" t="s">
        <v>172</v>
      </c>
      <c r="H2" s="2" t="s">
        <v>173</v>
      </c>
      <c r="I2" s="6" t="s">
        <v>115</v>
      </c>
      <c r="J2" s="7" t="s">
        <v>117</v>
      </c>
      <c r="K2" s="7" t="s">
        <v>122</v>
      </c>
      <c r="L2" s="1" t="s">
        <v>116</v>
      </c>
    </row>
    <row r="3" spans="1:12" ht="16.5" customHeight="1">
      <c r="A3" s="8"/>
      <c r="B3" s="8"/>
      <c r="C3" s="9" t="s">
        <v>2</v>
      </c>
      <c r="D3" s="8"/>
      <c r="E3" s="8"/>
      <c r="F3" s="8"/>
      <c r="G3" s="8"/>
      <c r="H3" s="8"/>
      <c r="I3" s="8"/>
      <c r="J3" s="8"/>
      <c r="K3" s="8"/>
      <c r="L3" s="8"/>
    </row>
    <row r="4" spans="1:12" ht="16.5" customHeight="1" outlineLevel="1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16.5" customHeight="1" outlineLevel="2">
      <c r="A5" s="8"/>
      <c r="B5" s="10">
        <v>205944</v>
      </c>
      <c r="C5" s="10" t="s">
        <v>4</v>
      </c>
      <c r="D5" s="11">
        <v>12</v>
      </c>
      <c r="E5" s="11">
        <v>7.099999904632568</v>
      </c>
      <c r="F5" s="12">
        <v>0.022</v>
      </c>
      <c r="G5" s="13">
        <f>VLOOKUP(B5,'новые цены'!$A:$C,3,0)</f>
        <v>68.53125000000001</v>
      </c>
      <c r="H5" s="13">
        <f>_xlfn.IFERROR(VLOOKUP(B5,'новые цены'!$A:$D,4,0),"")</f>
        <v>82.23750000000001</v>
      </c>
      <c r="I5" s="8"/>
      <c r="J5" s="8">
        <f>I5*H5*D5</f>
        <v>0</v>
      </c>
      <c r="K5" s="8">
        <f aca="true" t="shared" si="0" ref="K5:K68">I5*E5</f>
        <v>0</v>
      </c>
      <c r="L5" s="8">
        <f aca="true" t="shared" si="1" ref="L5:L68">I5*F5</f>
        <v>0</v>
      </c>
    </row>
    <row r="6" spans="1:12" ht="16.5" customHeight="1" outlineLevel="2">
      <c r="A6" s="8"/>
      <c r="B6" s="10">
        <v>205975</v>
      </c>
      <c r="C6" s="10" t="s">
        <v>5</v>
      </c>
      <c r="D6" s="11">
        <v>12</v>
      </c>
      <c r="E6" s="11">
        <v>7.099999904632568</v>
      </c>
      <c r="F6" s="12">
        <v>0.022</v>
      </c>
      <c r="G6" s="13">
        <f>VLOOKUP(B6,'новые цены'!$A:$C,3,0)</f>
        <v>75.05208333333334</v>
      </c>
      <c r="H6" s="13">
        <f>_xlfn.IFERROR(VLOOKUP(B6,'новые цены'!$A:$D,4,0),"")</f>
        <v>90.0625</v>
      </c>
      <c r="I6" s="8"/>
      <c r="J6" s="8">
        <f aca="true" t="shared" si="2" ref="J6:J68">I6*H6*D6</f>
        <v>0</v>
      </c>
      <c r="K6" s="8">
        <f t="shared" si="0"/>
        <v>0</v>
      </c>
      <c r="L6" s="8">
        <f t="shared" si="1"/>
        <v>0</v>
      </c>
    </row>
    <row r="7" spans="1:12" ht="16.5" customHeight="1" outlineLevel="1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6.5" customHeight="1" outlineLevel="2">
      <c r="A8" s="8"/>
      <c r="B8" s="10">
        <v>205340</v>
      </c>
      <c r="C8" s="10" t="s">
        <v>7</v>
      </c>
      <c r="D8" s="11">
        <v>16</v>
      </c>
      <c r="E8" s="11">
        <v>3.559999942779541</v>
      </c>
      <c r="F8" s="12">
        <v>0.0156</v>
      </c>
      <c r="G8" s="13">
        <f>VLOOKUP(B8,'новые цены'!$A:$C,3,0)</f>
        <v>128.72016666666667</v>
      </c>
      <c r="H8" s="13">
        <f>_xlfn.IFERROR(VLOOKUP(B8,'новые цены'!$A:$D,4,0),"")</f>
        <v>154.4642</v>
      </c>
      <c r="I8" s="8"/>
      <c r="J8" s="8">
        <f t="shared" si="2"/>
        <v>0</v>
      </c>
      <c r="K8" s="8">
        <f t="shared" si="0"/>
        <v>0</v>
      </c>
      <c r="L8" s="8">
        <f t="shared" si="1"/>
        <v>0</v>
      </c>
    </row>
    <row r="9" spans="1:12" ht="16.5" customHeight="1" outlineLevel="2">
      <c r="A9" s="8"/>
      <c r="B9" s="10">
        <v>205357</v>
      </c>
      <c r="C9" s="10" t="s">
        <v>8</v>
      </c>
      <c r="D9" s="11">
        <v>16</v>
      </c>
      <c r="E9" s="11">
        <v>3.559999942779541</v>
      </c>
      <c r="F9" s="12">
        <v>0.0156</v>
      </c>
      <c r="G9" s="13">
        <f>VLOOKUP(B9,'новые цены'!$A:$C,3,0)</f>
        <v>128.72016666666667</v>
      </c>
      <c r="H9" s="13">
        <f>_xlfn.IFERROR(VLOOKUP(B9,'новые цены'!$A:$D,4,0),"")</f>
        <v>154.4642</v>
      </c>
      <c r="I9" s="8"/>
      <c r="J9" s="8">
        <f t="shared" si="2"/>
        <v>0</v>
      </c>
      <c r="K9" s="8">
        <f t="shared" si="0"/>
        <v>0</v>
      </c>
      <c r="L9" s="8">
        <f t="shared" si="1"/>
        <v>0</v>
      </c>
    </row>
    <row r="10" spans="1:12" ht="15" customHeight="1" outlineLevel="1">
      <c r="A10" s="27" t="s">
        <v>140</v>
      </c>
      <c r="B10" s="28"/>
      <c r="C10" s="28"/>
      <c r="D10" s="28"/>
      <c r="E10" s="28"/>
      <c r="F10" s="28"/>
      <c r="G10" s="28"/>
      <c r="H10" s="28"/>
      <c r="I10" s="28"/>
      <c r="J10" s="28"/>
      <c r="K10" s="28">
        <f>J10*I10*D10</f>
        <v>0</v>
      </c>
      <c r="L10" s="28">
        <f>J10*E10</f>
        <v>0</v>
      </c>
    </row>
    <row r="11" spans="1:12" ht="15" customHeight="1" outlineLevel="2">
      <c r="A11" s="8"/>
      <c r="B11" s="10">
        <v>206866</v>
      </c>
      <c r="C11" s="10" t="s">
        <v>141</v>
      </c>
      <c r="D11" s="23">
        <v>18</v>
      </c>
      <c r="E11" s="23">
        <v>21.700000762939453</v>
      </c>
      <c r="F11" s="23">
        <v>0.0342</v>
      </c>
      <c r="G11" s="13">
        <f>VLOOKUP(B11,'новые цены'!$A:$C,3,0)</f>
        <v>124.99200000000002</v>
      </c>
      <c r="H11" s="13">
        <f>_xlfn.IFERROR(VLOOKUP(B11,'новые цены'!$A:$D,4,0),"")</f>
        <v>149.99040000000002</v>
      </c>
      <c r="I11" s="24"/>
      <c r="J11" s="8">
        <f>I11*H11*D11</f>
        <v>0</v>
      </c>
      <c r="K11" s="8">
        <f>J11*I11*D11</f>
        <v>0</v>
      </c>
      <c r="L11" s="8">
        <f>J11*E11</f>
        <v>0</v>
      </c>
    </row>
    <row r="12" spans="1:12" ht="16.5" customHeight="1" outlineLevel="1">
      <c r="A12" s="27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6.5" customHeight="1" outlineLevel="2">
      <c r="A13" s="8"/>
      <c r="B13" s="10">
        <v>206095</v>
      </c>
      <c r="C13" s="10" t="s">
        <v>10</v>
      </c>
      <c r="D13" s="11">
        <v>4</v>
      </c>
      <c r="E13" s="11">
        <v>21.700000762939453</v>
      </c>
      <c r="F13" s="12">
        <v>0.0342</v>
      </c>
      <c r="G13" s="13">
        <f>VLOOKUP(B13,'новые цены'!$A:$C,3,0)</f>
        <v>733.21875</v>
      </c>
      <c r="H13" s="13">
        <f>_xlfn.IFERROR(VLOOKUP(B13,'новые цены'!$A:$D,4,0),"")</f>
        <v>879.8625</v>
      </c>
      <c r="I13" s="8"/>
      <c r="J13" s="8">
        <f t="shared" si="2"/>
        <v>0</v>
      </c>
      <c r="K13" s="8">
        <f t="shared" si="0"/>
        <v>0</v>
      </c>
      <c r="L13" s="8">
        <f t="shared" si="1"/>
        <v>0</v>
      </c>
    </row>
    <row r="14" spans="1:12" ht="16.5" customHeight="1" outlineLevel="2">
      <c r="A14" s="8"/>
      <c r="B14" s="10">
        <v>206101</v>
      </c>
      <c r="C14" s="10" t="s">
        <v>11</v>
      </c>
      <c r="D14" s="11">
        <v>10</v>
      </c>
      <c r="E14" s="11">
        <v>9.199999809265137</v>
      </c>
      <c r="F14" s="12">
        <v>0.0156</v>
      </c>
      <c r="G14" s="13">
        <f>VLOOKUP(B14,'новые цены'!$A:$C,3,0)</f>
        <v>170.01041666666669</v>
      </c>
      <c r="H14" s="13">
        <f>_xlfn.IFERROR(VLOOKUP(B14,'новые цены'!$A:$D,4,0),"")</f>
        <v>204.01250000000002</v>
      </c>
      <c r="I14" s="8"/>
      <c r="J14" s="8">
        <f t="shared" si="2"/>
        <v>0</v>
      </c>
      <c r="K14" s="8">
        <f t="shared" si="0"/>
        <v>0</v>
      </c>
      <c r="L14" s="8">
        <f t="shared" si="1"/>
        <v>0</v>
      </c>
    </row>
    <row r="15" spans="1:12" ht="16.5" customHeight="1" outlineLevel="1">
      <c r="A15" s="27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6.5" customHeight="1" outlineLevel="2">
      <c r="A16" s="8"/>
      <c r="B16" s="10">
        <v>206194</v>
      </c>
      <c r="C16" s="10" t="s">
        <v>13</v>
      </c>
      <c r="D16" s="11">
        <v>10</v>
      </c>
      <c r="E16" s="11">
        <v>8.5</v>
      </c>
      <c r="F16" s="12">
        <v>0.0144</v>
      </c>
      <c r="G16" s="13">
        <f>VLOOKUP(B16,'новые цены'!$A:$C,3,0)</f>
        <v>109.25</v>
      </c>
      <c r="H16" s="13">
        <f>_xlfn.IFERROR(VLOOKUP(B16,'новые цены'!$A:$D,4,0),"")</f>
        <v>131.1</v>
      </c>
      <c r="I16" s="8"/>
      <c r="J16" s="8">
        <f t="shared" si="2"/>
        <v>0</v>
      </c>
      <c r="K16" s="8">
        <f t="shared" si="0"/>
        <v>0</v>
      </c>
      <c r="L16" s="8">
        <f t="shared" si="1"/>
        <v>0</v>
      </c>
    </row>
    <row r="17" spans="1:12" ht="16.5" customHeight="1" outlineLevel="2">
      <c r="A17" s="8"/>
      <c r="B17" s="10">
        <v>206187</v>
      </c>
      <c r="C17" s="10" t="s">
        <v>14</v>
      </c>
      <c r="D17" s="11">
        <v>10</v>
      </c>
      <c r="E17" s="11">
        <v>8.5</v>
      </c>
      <c r="F17" s="12">
        <v>0.0144</v>
      </c>
      <c r="G17" s="13">
        <f>VLOOKUP(B17,'новые цены'!$A:$C,3,0)</f>
        <v>103.69791666666667</v>
      </c>
      <c r="H17" s="13">
        <f>_xlfn.IFERROR(VLOOKUP(B17,'новые цены'!$A:$D,4,0),"")</f>
        <v>124.4375</v>
      </c>
      <c r="I17" s="8"/>
      <c r="J17" s="8">
        <f t="shared" si="2"/>
        <v>0</v>
      </c>
      <c r="K17" s="8">
        <f t="shared" si="0"/>
        <v>0</v>
      </c>
      <c r="L17" s="8">
        <f t="shared" si="1"/>
        <v>0</v>
      </c>
    </row>
    <row r="18" spans="1:12" ht="16.5" customHeight="1" outlineLevel="2">
      <c r="A18" s="8"/>
      <c r="B18" s="10">
        <v>206514</v>
      </c>
      <c r="C18" s="10" t="s">
        <v>15</v>
      </c>
      <c r="D18" s="11">
        <v>12</v>
      </c>
      <c r="E18" s="11">
        <v>7.199999809265137</v>
      </c>
      <c r="F18" s="12">
        <v>0.0155</v>
      </c>
      <c r="G18" s="13">
        <f>VLOOKUP(B18,'новые цены'!$A:$C,3,0)</f>
        <v>166.83</v>
      </c>
      <c r="H18" s="13">
        <f>_xlfn.IFERROR(VLOOKUP(B18,'новые цены'!$A:$D,4,0),"")</f>
        <v>200.1875</v>
      </c>
      <c r="I18" s="8"/>
      <c r="J18" s="8">
        <f t="shared" si="2"/>
        <v>0</v>
      </c>
      <c r="K18" s="8">
        <f t="shared" si="0"/>
        <v>0</v>
      </c>
      <c r="L18" s="8">
        <f t="shared" si="1"/>
        <v>0</v>
      </c>
    </row>
    <row r="19" spans="1:12" ht="16.5" customHeight="1" outlineLevel="2">
      <c r="A19" s="8"/>
      <c r="B19" s="10">
        <v>206170</v>
      </c>
      <c r="C19" s="10" t="s">
        <v>16</v>
      </c>
      <c r="D19" s="11">
        <v>10</v>
      </c>
      <c r="E19" s="11">
        <v>8.5</v>
      </c>
      <c r="F19" s="12">
        <v>0.0144</v>
      </c>
      <c r="G19" s="13">
        <f>VLOOKUP(B19,'новые цены'!$A:$C,3,0)</f>
        <v>102.82291666666666</v>
      </c>
      <c r="H19" s="13">
        <f>_xlfn.IFERROR(VLOOKUP(B19,'новые цены'!$A:$D,4,0),"")</f>
        <v>123.38749999999999</v>
      </c>
      <c r="I19" s="8"/>
      <c r="J19" s="8">
        <f t="shared" si="2"/>
        <v>0</v>
      </c>
      <c r="K19" s="8">
        <f t="shared" si="0"/>
        <v>0</v>
      </c>
      <c r="L19" s="8">
        <f t="shared" si="1"/>
        <v>0</v>
      </c>
    </row>
    <row r="20" spans="1:12" ht="16.5" customHeight="1" outlineLevel="2">
      <c r="A20" s="8"/>
      <c r="B20" s="10">
        <v>206491</v>
      </c>
      <c r="C20" s="10" t="s">
        <v>17</v>
      </c>
      <c r="D20" s="11">
        <v>12</v>
      </c>
      <c r="E20" s="11">
        <v>7.099999904632568</v>
      </c>
      <c r="F20" s="12">
        <v>0.0155</v>
      </c>
      <c r="G20" s="13">
        <f>VLOOKUP(B20,'новые цены'!$A:$C,3,0)</f>
        <v>108.01041666666669</v>
      </c>
      <c r="H20" s="13">
        <f>_xlfn.IFERROR(VLOOKUP(B20,'новые цены'!$A:$D,4,0),"")</f>
        <v>129.6125</v>
      </c>
      <c r="I20" s="8"/>
      <c r="J20" s="8">
        <f t="shared" si="2"/>
        <v>0</v>
      </c>
      <c r="K20" s="8">
        <f t="shared" si="0"/>
        <v>0</v>
      </c>
      <c r="L20" s="8">
        <f t="shared" si="1"/>
        <v>0</v>
      </c>
    </row>
    <row r="21" spans="1:12" ht="16.5" customHeight="1" outlineLevel="2">
      <c r="A21" s="8"/>
      <c r="B21" s="10">
        <v>206484</v>
      </c>
      <c r="C21" s="10" t="s">
        <v>18</v>
      </c>
      <c r="D21" s="11">
        <v>12</v>
      </c>
      <c r="E21" s="11">
        <v>7.400000095367432</v>
      </c>
      <c r="F21" s="12">
        <v>0.0155</v>
      </c>
      <c r="G21" s="13">
        <f>VLOOKUP(B21,'новые цены'!$A:$C,3,0)</f>
        <v>145.86</v>
      </c>
      <c r="H21" s="13">
        <f>_xlfn.IFERROR(VLOOKUP(B21,'новые цены'!$A:$D,4,0),"")</f>
        <v>175.025</v>
      </c>
      <c r="I21" s="8"/>
      <c r="J21" s="8">
        <f t="shared" si="2"/>
        <v>0</v>
      </c>
      <c r="K21" s="8">
        <f t="shared" si="0"/>
        <v>0</v>
      </c>
      <c r="L21" s="8">
        <f t="shared" si="1"/>
        <v>0</v>
      </c>
    </row>
    <row r="22" spans="1:12" ht="16.5" customHeight="1" outlineLevel="2">
      <c r="A22" s="8"/>
      <c r="B22" s="10">
        <v>206477</v>
      </c>
      <c r="C22" s="10" t="s">
        <v>19</v>
      </c>
      <c r="D22" s="11">
        <v>12</v>
      </c>
      <c r="E22" s="11">
        <v>7.400000095367432</v>
      </c>
      <c r="F22" s="12">
        <v>0.0155</v>
      </c>
      <c r="G22" s="13">
        <f>VLOOKUP(B22,'новые цены'!$A:$C,3,0)</f>
        <v>143.13333333333333</v>
      </c>
      <c r="H22" s="13">
        <f>_xlfn.IFERROR(VLOOKUP(B22,'новые цены'!$A:$D,4,0),"")</f>
        <v>171.76</v>
      </c>
      <c r="I22" s="8"/>
      <c r="J22" s="8">
        <f t="shared" si="2"/>
        <v>0</v>
      </c>
      <c r="K22" s="8">
        <f t="shared" si="0"/>
        <v>0</v>
      </c>
      <c r="L22" s="8">
        <f t="shared" si="1"/>
        <v>0</v>
      </c>
    </row>
    <row r="23" spans="1:12" ht="16.5" customHeight="1" outlineLevel="2">
      <c r="A23" s="8"/>
      <c r="B23" s="10">
        <v>206545</v>
      </c>
      <c r="C23" s="10" t="s">
        <v>20</v>
      </c>
      <c r="D23" s="11">
        <v>12</v>
      </c>
      <c r="E23" s="11">
        <v>7.099999904632568</v>
      </c>
      <c r="F23" s="12">
        <v>0.0155</v>
      </c>
      <c r="G23" s="13">
        <f>VLOOKUP(B23,'новые цены'!$A:$C,3,0)</f>
        <v>140.39583333333334</v>
      </c>
      <c r="H23" s="13">
        <f>_xlfn.IFERROR(VLOOKUP(B23,'новые цены'!$A:$D,4,0),"")</f>
        <v>168.475</v>
      </c>
      <c r="I23" s="8"/>
      <c r="J23" s="8">
        <f t="shared" si="2"/>
        <v>0</v>
      </c>
      <c r="K23" s="8">
        <f t="shared" si="0"/>
        <v>0</v>
      </c>
      <c r="L23" s="8">
        <f t="shared" si="1"/>
        <v>0</v>
      </c>
    </row>
    <row r="24" spans="1:12" ht="16.5" customHeight="1" outlineLevel="2">
      <c r="A24" s="8"/>
      <c r="B24" s="10">
        <v>206521</v>
      </c>
      <c r="C24" s="10" t="s">
        <v>21</v>
      </c>
      <c r="D24" s="11">
        <v>12</v>
      </c>
      <c r="E24" s="11">
        <v>7.199999809265137</v>
      </c>
      <c r="F24" s="12">
        <v>0.0155</v>
      </c>
      <c r="G24" s="13">
        <f>VLOOKUP(B24,'новые цены'!$A:$C,3,0)</f>
        <v>170.01041666666669</v>
      </c>
      <c r="H24" s="13">
        <f>_xlfn.IFERROR(VLOOKUP(B24,'новые цены'!$A:$D,4,0),"")</f>
        <v>204.01250000000002</v>
      </c>
      <c r="I24" s="8"/>
      <c r="J24" s="8">
        <f t="shared" si="2"/>
        <v>0</v>
      </c>
      <c r="K24" s="8">
        <f t="shared" si="0"/>
        <v>0</v>
      </c>
      <c r="L24" s="8">
        <f t="shared" si="1"/>
        <v>0</v>
      </c>
    </row>
    <row r="25" spans="1:12" ht="16.5" customHeight="1" outlineLevel="1">
      <c r="A25" s="27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16.5" customHeight="1" outlineLevel="2">
      <c r="A26" s="8"/>
      <c r="B26" s="10">
        <v>274374</v>
      </c>
      <c r="C26" s="10" t="s">
        <v>23</v>
      </c>
      <c r="D26" s="11">
        <v>10</v>
      </c>
      <c r="E26" s="11">
        <v>8.300000190734863</v>
      </c>
      <c r="F26" s="12">
        <v>0.0156</v>
      </c>
      <c r="G26" s="13">
        <f>VLOOKUP(B26,'новые цены'!$A:$C,3,0)</f>
        <v>86.18333333333334</v>
      </c>
      <c r="H26" s="13">
        <f>_xlfn.IFERROR(VLOOKUP(B26,'новые цены'!$A:$D,4,0),"")</f>
        <v>103.42</v>
      </c>
      <c r="I26" s="8"/>
      <c r="J26" s="8">
        <f t="shared" si="2"/>
        <v>0</v>
      </c>
      <c r="K26" s="8">
        <f t="shared" si="0"/>
        <v>0</v>
      </c>
      <c r="L26" s="8">
        <f t="shared" si="1"/>
        <v>0</v>
      </c>
    </row>
    <row r="27" spans="1:12" ht="16.5" customHeight="1" outlineLevel="2">
      <c r="A27" s="8"/>
      <c r="B27" s="10">
        <v>274411</v>
      </c>
      <c r="C27" s="10" t="s">
        <v>24</v>
      </c>
      <c r="D27" s="11">
        <v>10</v>
      </c>
      <c r="E27" s="11">
        <v>8.300000190734863</v>
      </c>
      <c r="F27" s="12">
        <v>0.0155</v>
      </c>
      <c r="G27" s="13">
        <f>VLOOKUP(B27,'новые цены'!$A:$C,3,0)</f>
        <v>86.18333333333334</v>
      </c>
      <c r="H27" s="13">
        <f>_xlfn.IFERROR(VLOOKUP(B27,'новые цены'!$A:$D,4,0),"")</f>
        <v>103.42</v>
      </c>
      <c r="I27" s="8"/>
      <c r="J27" s="8">
        <f t="shared" si="2"/>
        <v>0</v>
      </c>
      <c r="K27" s="8">
        <f t="shared" si="0"/>
        <v>0</v>
      </c>
      <c r="L27" s="8">
        <f t="shared" si="1"/>
        <v>0</v>
      </c>
    </row>
    <row r="28" spans="1:12" ht="16.5" customHeight="1" outlineLevel="2">
      <c r="A28" s="8"/>
      <c r="B28" s="10">
        <v>274176</v>
      </c>
      <c r="C28" s="10" t="s">
        <v>25</v>
      </c>
      <c r="D28" s="11">
        <v>8</v>
      </c>
      <c r="E28" s="11">
        <v>9</v>
      </c>
      <c r="F28" s="12">
        <v>0.0156</v>
      </c>
      <c r="G28" s="13">
        <f>VLOOKUP(B28,'новые цены'!$A:$C,3,0)</f>
        <v>91.46875</v>
      </c>
      <c r="H28" s="13">
        <f>_xlfn.IFERROR(VLOOKUP(B28,'новые цены'!$A:$D,4,0),"")</f>
        <v>109.7625</v>
      </c>
      <c r="I28" s="8"/>
      <c r="J28" s="8">
        <f t="shared" si="2"/>
        <v>0</v>
      </c>
      <c r="K28" s="8">
        <f t="shared" si="0"/>
        <v>0</v>
      </c>
      <c r="L28" s="8">
        <f t="shared" si="1"/>
        <v>0</v>
      </c>
    </row>
    <row r="29" spans="1:12" ht="16.5" customHeight="1" outlineLevel="2">
      <c r="A29" s="8"/>
      <c r="B29" s="10">
        <v>274442</v>
      </c>
      <c r="C29" s="10" t="s">
        <v>26</v>
      </c>
      <c r="D29" s="11">
        <v>4</v>
      </c>
      <c r="E29" s="11">
        <v>21.700000762939453</v>
      </c>
      <c r="F29" s="12">
        <v>0.0362</v>
      </c>
      <c r="G29" s="13">
        <f>VLOOKUP(B29,'новые цены'!$A:$C,3,0)</f>
        <v>320.19791666666663</v>
      </c>
      <c r="H29" s="13">
        <f>_xlfn.IFERROR(VLOOKUP(B29,'новые цены'!$A:$D,4,0),"")</f>
        <v>384.23749999999995</v>
      </c>
      <c r="I29" s="8"/>
      <c r="J29" s="8">
        <f t="shared" si="2"/>
        <v>0</v>
      </c>
      <c r="K29" s="8">
        <f t="shared" si="0"/>
        <v>0</v>
      </c>
      <c r="L29" s="8">
        <f t="shared" si="1"/>
        <v>0</v>
      </c>
    </row>
    <row r="30" spans="1:12" ht="16.5" customHeight="1" outlineLevel="2">
      <c r="A30" s="8"/>
      <c r="B30" s="10">
        <v>206415</v>
      </c>
      <c r="C30" s="10" t="s">
        <v>27</v>
      </c>
      <c r="D30" s="11">
        <v>12</v>
      </c>
      <c r="E30" s="11">
        <v>7.099999904632568</v>
      </c>
      <c r="F30" s="12">
        <v>0.022</v>
      </c>
      <c r="G30" s="13">
        <f>VLOOKUP(B30,'новые цены'!$A:$C,3,0)</f>
        <v>64.89583333333334</v>
      </c>
      <c r="H30" s="13">
        <f>_xlfn.IFERROR(VLOOKUP(B30,'новые цены'!$A:$D,4,0),"")</f>
        <v>77.875</v>
      </c>
      <c r="I30" s="8"/>
      <c r="J30" s="8">
        <f t="shared" si="2"/>
        <v>0</v>
      </c>
      <c r="K30" s="8">
        <f t="shared" si="0"/>
        <v>0</v>
      </c>
      <c r="L30" s="8">
        <f t="shared" si="1"/>
        <v>0</v>
      </c>
    </row>
    <row r="31" spans="1:12" ht="16.5" customHeight="1" outlineLevel="2">
      <c r="A31" s="8"/>
      <c r="B31" s="10">
        <v>206590</v>
      </c>
      <c r="C31" s="10" t="s">
        <v>126</v>
      </c>
      <c r="D31" s="11">
        <v>12</v>
      </c>
      <c r="E31" s="11">
        <v>7.099999904632568</v>
      </c>
      <c r="F31" s="12">
        <v>0.022</v>
      </c>
      <c r="G31" s="13">
        <f>VLOOKUP(B31,'новые цены'!$A:$C,3,0)</f>
        <v>64.89583333333334</v>
      </c>
      <c r="H31" s="13">
        <f>_xlfn.IFERROR(VLOOKUP(B31,'новые цены'!$A:$D,4,0),"")</f>
        <v>77.875</v>
      </c>
      <c r="I31" s="8"/>
      <c r="J31" s="8">
        <f>I31*H31*D31</f>
        <v>0</v>
      </c>
      <c r="K31" s="8">
        <f>I31*E31</f>
        <v>0</v>
      </c>
      <c r="L31" s="8">
        <f>I31*F31</f>
        <v>0</v>
      </c>
    </row>
    <row r="32" spans="1:12" ht="16.5" customHeight="1" outlineLevel="2">
      <c r="A32" s="8"/>
      <c r="B32" s="10">
        <v>274473</v>
      </c>
      <c r="C32" s="10" t="s">
        <v>28</v>
      </c>
      <c r="D32" s="11">
        <v>8</v>
      </c>
      <c r="E32" s="11">
        <v>8.75</v>
      </c>
      <c r="F32" s="12">
        <v>0.0156</v>
      </c>
      <c r="G32" s="13">
        <f>VLOOKUP(B32,'новые цены'!$A:$C,3,0)</f>
        <v>70.29166666666667</v>
      </c>
      <c r="H32" s="13">
        <f>_xlfn.IFERROR(VLOOKUP(B32,'новые цены'!$A:$D,4,0),"")</f>
        <v>84.35000000000001</v>
      </c>
      <c r="I32" s="8"/>
      <c r="J32" s="8">
        <f t="shared" si="2"/>
        <v>0</v>
      </c>
      <c r="K32" s="8">
        <f t="shared" si="0"/>
        <v>0</v>
      </c>
      <c r="L32" s="8">
        <f t="shared" si="1"/>
        <v>0</v>
      </c>
    </row>
    <row r="33" spans="1:12" ht="16.5" customHeight="1" outlineLevel="2">
      <c r="A33" s="8"/>
      <c r="B33" s="10">
        <v>274367</v>
      </c>
      <c r="C33" s="10" t="s">
        <v>29</v>
      </c>
      <c r="D33" s="11">
        <v>14</v>
      </c>
      <c r="E33" s="11">
        <v>9.149999618530273</v>
      </c>
      <c r="F33" s="12">
        <v>0.0226</v>
      </c>
      <c r="G33" s="13">
        <f>VLOOKUP(B33,'новые цены'!$A:$C,3,0)</f>
        <v>89.35416666666667</v>
      </c>
      <c r="H33" s="13">
        <f>_xlfn.IFERROR(VLOOKUP(B33,'новые цены'!$A:$D,4,0),"")</f>
        <v>107.225</v>
      </c>
      <c r="I33" s="8"/>
      <c r="J33" s="8">
        <f t="shared" si="2"/>
        <v>0</v>
      </c>
      <c r="K33" s="8">
        <f t="shared" si="0"/>
        <v>0</v>
      </c>
      <c r="L33" s="8">
        <f t="shared" si="1"/>
        <v>0</v>
      </c>
    </row>
    <row r="34" spans="1:12" ht="16.5" customHeight="1" outlineLevel="2">
      <c r="A34" s="8"/>
      <c r="B34" s="10">
        <v>274350</v>
      </c>
      <c r="C34" s="10" t="s">
        <v>30</v>
      </c>
      <c r="D34" s="11">
        <v>18</v>
      </c>
      <c r="E34" s="11">
        <v>9.649999618530273</v>
      </c>
      <c r="F34" s="12">
        <v>0.0226</v>
      </c>
      <c r="G34" s="13">
        <f>VLOOKUP(B34,'новые цены'!$A:$C,3,0)</f>
        <v>60.81066666666668</v>
      </c>
      <c r="H34" s="13">
        <f>_xlfn.IFERROR(VLOOKUP(B34,'новые цены'!$A:$D,4,0),"")</f>
        <v>72.9728</v>
      </c>
      <c r="I34" s="8"/>
      <c r="J34" s="8">
        <f t="shared" si="2"/>
        <v>0</v>
      </c>
      <c r="K34" s="8">
        <f t="shared" si="0"/>
        <v>0</v>
      </c>
      <c r="L34" s="8">
        <f t="shared" si="1"/>
        <v>0</v>
      </c>
    </row>
    <row r="35" spans="1:12" ht="16.5" customHeight="1" outlineLevel="2">
      <c r="A35" s="8"/>
      <c r="B35" s="10">
        <v>206538</v>
      </c>
      <c r="C35" s="10" t="s">
        <v>31</v>
      </c>
      <c r="D35" s="11">
        <v>8</v>
      </c>
      <c r="E35" s="11">
        <v>8.800000190734863</v>
      </c>
      <c r="F35" s="12">
        <v>0.0174</v>
      </c>
      <c r="G35" s="13">
        <f>VLOOKUP(B35,'новые цены'!$A:$C,3,0)</f>
        <v>103.06133333333334</v>
      </c>
      <c r="H35" s="13">
        <f>_xlfn.IFERROR(VLOOKUP(B35,'новые цены'!$A:$D,4,0),"")</f>
        <v>123.67360000000001</v>
      </c>
      <c r="I35" s="8"/>
      <c r="J35" s="8">
        <f>I35*H35*D35</f>
        <v>0</v>
      </c>
      <c r="K35" s="8">
        <f>I35*E35</f>
        <v>0</v>
      </c>
      <c r="L35" s="8">
        <f>I35*F35</f>
        <v>0</v>
      </c>
    </row>
    <row r="36" spans="1:12" ht="16.5" customHeight="1" outlineLevel="2">
      <c r="A36" s="8"/>
      <c r="B36" s="10">
        <v>206910</v>
      </c>
      <c r="C36" s="10" t="s">
        <v>147</v>
      </c>
      <c r="D36" s="11">
        <v>4</v>
      </c>
      <c r="E36" s="11">
        <v>21.6</v>
      </c>
      <c r="F36" s="12">
        <v>0.0362</v>
      </c>
      <c r="G36" s="13">
        <f>VLOOKUP(B36,'новые цены'!$A:$C,3,0)</f>
        <v>252.85416666666669</v>
      </c>
      <c r="H36" s="13">
        <f>_xlfn.IFERROR(VLOOKUP(B36,'новые цены'!$A:$D,4,0),"")</f>
        <v>303.425</v>
      </c>
      <c r="I36" s="8"/>
      <c r="J36" s="8">
        <f>I36*H36*D36</f>
        <v>0</v>
      </c>
      <c r="K36" s="8">
        <f>I36*E36</f>
        <v>0</v>
      </c>
      <c r="L36" s="8">
        <f>I36*F36</f>
        <v>0</v>
      </c>
    </row>
    <row r="37" spans="1:12" ht="16.5" customHeight="1" outlineLevel="2">
      <c r="A37" s="8"/>
      <c r="B37" s="10">
        <v>206972</v>
      </c>
      <c r="C37" s="10" t="s">
        <v>150</v>
      </c>
      <c r="D37" s="11">
        <v>4</v>
      </c>
      <c r="E37" s="11">
        <v>21.700000762939453</v>
      </c>
      <c r="F37" s="12">
        <v>0.0362</v>
      </c>
      <c r="G37" s="13">
        <f>VLOOKUP(B37,'новые цены'!$A:$C,3,0)</f>
        <v>223.22916666666669</v>
      </c>
      <c r="H37" s="13">
        <f>_xlfn.IFERROR(VLOOKUP(B37,'новые цены'!$A:$D,4,0),"")</f>
        <v>267.875</v>
      </c>
      <c r="I37" s="8"/>
      <c r="J37" s="8">
        <f>I37*H37*D37</f>
        <v>0</v>
      </c>
      <c r="K37" s="8">
        <f>I37*E37</f>
        <v>0</v>
      </c>
      <c r="L37" s="8">
        <f>I37*F37</f>
        <v>0</v>
      </c>
    </row>
    <row r="38" spans="1:12" ht="16.5" customHeight="1" outlineLevel="1">
      <c r="A38" s="27" t="s">
        <v>32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</row>
    <row r="39" spans="1:12" ht="16.5" customHeight="1" outlineLevel="2">
      <c r="A39" s="8"/>
      <c r="B39" s="10">
        <v>205395</v>
      </c>
      <c r="C39" s="10" t="s">
        <v>33</v>
      </c>
      <c r="D39" s="11">
        <v>16</v>
      </c>
      <c r="E39" s="11">
        <v>8.699999809265137</v>
      </c>
      <c r="F39" s="12">
        <v>0.0226</v>
      </c>
      <c r="G39" s="13">
        <f>VLOOKUP(B39,'новые цены'!$A:$C,3,0)</f>
        <v>45.28125</v>
      </c>
      <c r="H39" s="13">
        <f>_xlfn.IFERROR(VLOOKUP(B39,'новые цены'!$A:$D,4,0),"")</f>
        <v>54.3375</v>
      </c>
      <c r="I39" s="8"/>
      <c r="J39" s="8">
        <f t="shared" si="2"/>
        <v>0</v>
      </c>
      <c r="K39" s="8">
        <f t="shared" si="0"/>
        <v>0</v>
      </c>
      <c r="L39" s="8">
        <f t="shared" si="1"/>
        <v>0</v>
      </c>
    </row>
    <row r="40" spans="1:12" ht="16.5" customHeight="1" outlineLevel="2">
      <c r="A40" s="8"/>
      <c r="B40" s="10">
        <v>205388</v>
      </c>
      <c r="C40" s="10" t="s">
        <v>34</v>
      </c>
      <c r="D40" s="11">
        <v>12</v>
      </c>
      <c r="E40" s="11">
        <v>6.800000190734863</v>
      </c>
      <c r="F40" s="12">
        <v>0.0207</v>
      </c>
      <c r="G40" s="13">
        <f>VLOOKUP(B40,'новые цены'!$A:$C,3,0)</f>
        <v>65.28125000000001</v>
      </c>
      <c r="H40" s="13">
        <f>_xlfn.IFERROR(VLOOKUP(B40,'новые цены'!$A:$D,4,0),"")</f>
        <v>78.3375</v>
      </c>
      <c r="I40" s="8"/>
      <c r="J40" s="8">
        <f t="shared" si="2"/>
        <v>0</v>
      </c>
      <c r="K40" s="8">
        <f t="shared" si="0"/>
        <v>0</v>
      </c>
      <c r="L40" s="8">
        <f t="shared" si="1"/>
        <v>0</v>
      </c>
    </row>
    <row r="41" spans="1:12" ht="16.5" customHeight="1" outlineLevel="2">
      <c r="A41" s="8"/>
      <c r="B41" s="10">
        <v>205371</v>
      </c>
      <c r="C41" s="10" t="s">
        <v>35</v>
      </c>
      <c r="D41" s="11">
        <v>16</v>
      </c>
      <c r="E41" s="11">
        <v>8.699999809265137</v>
      </c>
      <c r="F41" s="12">
        <v>0.0226</v>
      </c>
      <c r="G41" s="13">
        <f>VLOOKUP(B41,'новые цены'!$A:$C,3,0)</f>
        <v>45.28125</v>
      </c>
      <c r="H41" s="13">
        <f>_xlfn.IFERROR(VLOOKUP(B41,'новые цены'!$A:$D,4,0),"")</f>
        <v>54.3375</v>
      </c>
      <c r="I41" s="8"/>
      <c r="J41" s="8">
        <f t="shared" si="2"/>
        <v>0</v>
      </c>
      <c r="K41" s="8">
        <f t="shared" si="0"/>
        <v>0</v>
      </c>
      <c r="L41" s="8">
        <f t="shared" si="1"/>
        <v>0</v>
      </c>
    </row>
    <row r="42" spans="1:12" ht="16.5" customHeight="1" outlineLevel="2">
      <c r="A42" s="8"/>
      <c r="B42" s="10">
        <v>205364</v>
      </c>
      <c r="C42" s="10" t="s">
        <v>36</v>
      </c>
      <c r="D42" s="11">
        <v>12</v>
      </c>
      <c r="E42" s="11">
        <v>6.800000190734863</v>
      </c>
      <c r="F42" s="12">
        <v>0.0207</v>
      </c>
      <c r="G42" s="13">
        <f>VLOOKUP(B42,'новые цены'!$A:$C,3,0)</f>
        <v>65.28125000000001</v>
      </c>
      <c r="H42" s="13">
        <f>_xlfn.IFERROR(VLOOKUP(B42,'новые цены'!$A:$D,4,0),"")</f>
        <v>78.3375</v>
      </c>
      <c r="I42" s="8"/>
      <c r="J42" s="8">
        <f t="shared" si="2"/>
        <v>0</v>
      </c>
      <c r="K42" s="8">
        <f t="shared" si="0"/>
        <v>0</v>
      </c>
      <c r="L42" s="8">
        <f t="shared" si="1"/>
        <v>0</v>
      </c>
    </row>
    <row r="43" spans="1:12" ht="16.5" customHeight="1" outlineLevel="1">
      <c r="A43" s="27" t="s">
        <v>37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9"/>
    </row>
    <row r="44" spans="1:12" ht="16.5" customHeight="1" outlineLevel="2">
      <c r="A44" s="8"/>
      <c r="B44" s="10">
        <v>205722</v>
      </c>
      <c r="C44" s="10" t="s">
        <v>38</v>
      </c>
      <c r="D44" s="11">
        <v>4</v>
      </c>
      <c r="E44" s="11">
        <v>21.700000762939453</v>
      </c>
      <c r="F44" s="12">
        <v>0.0362</v>
      </c>
      <c r="G44" s="13">
        <f>VLOOKUP(B44,'новые цены'!$A:$C,3,0)</f>
        <v>344.98958333333337</v>
      </c>
      <c r="H44" s="13">
        <f>_xlfn.IFERROR(VLOOKUP(B44,'новые цены'!$A:$D,4,0),"")</f>
        <v>413.9875</v>
      </c>
      <c r="I44" s="8"/>
      <c r="J44" s="8">
        <f t="shared" si="2"/>
        <v>0</v>
      </c>
      <c r="K44" s="8">
        <f t="shared" si="0"/>
        <v>0</v>
      </c>
      <c r="L44" s="8">
        <f t="shared" si="1"/>
        <v>0</v>
      </c>
    </row>
    <row r="45" spans="1:12" ht="16.5" customHeight="1" outlineLevel="2">
      <c r="A45" s="8"/>
      <c r="B45" s="10">
        <v>205746</v>
      </c>
      <c r="C45" s="10" t="s">
        <v>39</v>
      </c>
      <c r="D45" s="11">
        <v>4</v>
      </c>
      <c r="E45" s="11">
        <v>21.700000762939453</v>
      </c>
      <c r="F45" s="12">
        <v>0.0362</v>
      </c>
      <c r="G45" s="13">
        <f>VLOOKUP(B45,'новые цены'!$A:$C,3,0)</f>
        <v>344.98958333333337</v>
      </c>
      <c r="H45" s="13">
        <f>_xlfn.IFERROR(VLOOKUP(B45,'новые цены'!$A:$D,4,0),"")</f>
        <v>413.9875</v>
      </c>
      <c r="I45" s="8"/>
      <c r="J45" s="8">
        <f t="shared" si="2"/>
        <v>0</v>
      </c>
      <c r="K45" s="8">
        <f t="shared" si="0"/>
        <v>0</v>
      </c>
      <c r="L45" s="8">
        <f t="shared" si="1"/>
        <v>0</v>
      </c>
    </row>
    <row r="46" spans="1:12" ht="16.5" customHeight="1" outlineLevel="2">
      <c r="A46" s="8"/>
      <c r="B46" s="10">
        <v>205258</v>
      </c>
      <c r="C46" s="10" t="s">
        <v>40</v>
      </c>
      <c r="D46" s="11">
        <v>10</v>
      </c>
      <c r="E46" s="11">
        <v>8.300000190734863</v>
      </c>
      <c r="F46" s="12">
        <v>0.0156</v>
      </c>
      <c r="G46" s="13">
        <f>VLOOKUP(B46,'новые цены'!$A:$C,3,0)</f>
        <v>83.00000000000001</v>
      </c>
      <c r="H46" s="13">
        <f>_xlfn.IFERROR(VLOOKUP(B46,'новые цены'!$A:$D,4,0),"")</f>
        <v>99.60000000000001</v>
      </c>
      <c r="I46" s="8"/>
      <c r="J46" s="8">
        <f t="shared" si="2"/>
        <v>0</v>
      </c>
      <c r="K46" s="8">
        <f t="shared" si="0"/>
        <v>0</v>
      </c>
      <c r="L46" s="8">
        <f t="shared" si="1"/>
        <v>0</v>
      </c>
    </row>
    <row r="47" spans="1:12" ht="16.5" customHeight="1" outlineLevel="2">
      <c r="A47" s="8"/>
      <c r="B47" s="10">
        <v>205265</v>
      </c>
      <c r="C47" s="10" t="s">
        <v>41</v>
      </c>
      <c r="D47" s="11">
        <v>10</v>
      </c>
      <c r="E47" s="11">
        <v>8.300000190734863</v>
      </c>
      <c r="F47" s="12">
        <v>0.0156</v>
      </c>
      <c r="G47" s="13">
        <f>VLOOKUP(B47,'новые цены'!$A:$C,3,0)</f>
        <v>83.00000000000001</v>
      </c>
      <c r="H47" s="13">
        <f>_xlfn.IFERROR(VLOOKUP(B47,'новые цены'!$A:$D,4,0),"")</f>
        <v>99.60000000000001</v>
      </c>
      <c r="I47" s="8"/>
      <c r="J47" s="8">
        <f t="shared" si="2"/>
        <v>0</v>
      </c>
      <c r="K47" s="8">
        <f t="shared" si="0"/>
        <v>0</v>
      </c>
      <c r="L47" s="8">
        <f t="shared" si="1"/>
        <v>0</v>
      </c>
    </row>
    <row r="48" spans="1:12" ht="16.5" customHeight="1" outlineLevel="2">
      <c r="A48" s="8"/>
      <c r="B48" s="10">
        <v>205272</v>
      </c>
      <c r="C48" s="10" t="s">
        <v>42</v>
      </c>
      <c r="D48" s="11">
        <v>10</v>
      </c>
      <c r="E48" s="11">
        <v>8.300000190734863</v>
      </c>
      <c r="F48" s="12">
        <v>0.0156</v>
      </c>
      <c r="G48" s="13">
        <f>VLOOKUP(B48,'новые цены'!$A:$C,3,0)</f>
        <v>83.00000000000001</v>
      </c>
      <c r="H48" s="13">
        <f>_xlfn.IFERROR(VLOOKUP(B48,'новые цены'!$A:$D,4,0),"")</f>
        <v>99.60000000000001</v>
      </c>
      <c r="I48" s="8"/>
      <c r="J48" s="8">
        <f t="shared" si="2"/>
        <v>0</v>
      </c>
      <c r="K48" s="8">
        <f t="shared" si="0"/>
        <v>0</v>
      </c>
      <c r="L48" s="8">
        <f t="shared" si="1"/>
        <v>0</v>
      </c>
    </row>
    <row r="49" spans="1:12" ht="16.5" customHeight="1" outlineLevel="1">
      <c r="A49" s="27" t="s">
        <v>43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6.5" customHeight="1" outlineLevel="2">
      <c r="A50" s="8"/>
      <c r="B50" s="10">
        <v>207016</v>
      </c>
      <c r="C50" s="10" t="s">
        <v>174</v>
      </c>
      <c r="D50" s="11">
        <v>6</v>
      </c>
      <c r="E50" s="11">
        <v>13.8</v>
      </c>
      <c r="F50" s="12">
        <v>0.02614</v>
      </c>
      <c r="G50" s="13">
        <f>VLOOKUP(B50,'новые цены'!$A:$C,3,0)</f>
        <v>211</v>
      </c>
      <c r="H50" s="13">
        <f>_xlfn.IFERROR(VLOOKUP(B50,'новые цены'!$A:$D,4,0),"")</f>
        <v>253.2</v>
      </c>
      <c r="I50" s="8"/>
      <c r="J50" s="8">
        <f>I50*H50*D50</f>
        <v>0</v>
      </c>
      <c r="K50" s="8">
        <f>I50*E50</f>
        <v>0</v>
      </c>
      <c r="L50" s="8">
        <f>I50*F50</f>
        <v>0</v>
      </c>
    </row>
    <row r="51" spans="1:12" ht="16.5" customHeight="1" outlineLevel="2">
      <c r="A51" s="8"/>
      <c r="B51" s="10">
        <v>203308</v>
      </c>
      <c r="C51" s="10" t="s">
        <v>44</v>
      </c>
      <c r="D51" s="11">
        <v>8</v>
      </c>
      <c r="E51" s="11">
        <v>9</v>
      </c>
      <c r="F51" s="12">
        <v>0.0156</v>
      </c>
      <c r="G51" s="13">
        <f>VLOOKUP(B51,'новые цены'!$A:$C,3,0)</f>
        <v>93.97916666666667</v>
      </c>
      <c r="H51" s="13">
        <f>_xlfn.IFERROR(VLOOKUP(B51,'новые цены'!$A:$D,4,0),"")</f>
        <v>112.775</v>
      </c>
      <c r="I51" s="8"/>
      <c r="J51" s="8">
        <f t="shared" si="2"/>
        <v>0</v>
      </c>
      <c r="K51" s="8">
        <f t="shared" si="0"/>
        <v>0</v>
      </c>
      <c r="L51" s="8">
        <f t="shared" si="1"/>
        <v>0</v>
      </c>
    </row>
    <row r="52" spans="1:12" ht="16.5" customHeight="1" outlineLevel="2">
      <c r="A52" s="8"/>
      <c r="B52" s="10">
        <v>203322</v>
      </c>
      <c r="C52" s="10" t="s">
        <v>45</v>
      </c>
      <c r="D52" s="11">
        <v>10</v>
      </c>
      <c r="E52" s="11">
        <v>8.5</v>
      </c>
      <c r="F52" s="12">
        <v>0.0146</v>
      </c>
      <c r="G52" s="13">
        <f>VLOOKUP(B52,'новые цены'!$A:$C,3,0)</f>
        <v>83.59375</v>
      </c>
      <c r="H52" s="13">
        <f>_xlfn.IFERROR(VLOOKUP(B52,'новые цены'!$A:$D,4,0),"")</f>
        <v>100.3125</v>
      </c>
      <c r="I52" s="8"/>
      <c r="J52" s="8">
        <f t="shared" si="2"/>
        <v>0</v>
      </c>
      <c r="K52" s="8">
        <f t="shared" si="0"/>
        <v>0</v>
      </c>
      <c r="L52" s="8">
        <f t="shared" si="1"/>
        <v>0</v>
      </c>
    </row>
    <row r="53" spans="1:12" ht="16.5" customHeight="1" outlineLevel="2">
      <c r="A53" s="8"/>
      <c r="B53" s="10">
        <v>203520</v>
      </c>
      <c r="C53" s="10" t="s">
        <v>46</v>
      </c>
      <c r="D53" s="11">
        <v>4</v>
      </c>
      <c r="E53" s="11">
        <v>21.700000762939453</v>
      </c>
      <c r="F53" s="12">
        <v>0.0362</v>
      </c>
      <c r="G53" s="13">
        <f>VLOOKUP(B53,'новые цены'!$A:$C,3,0)</f>
        <v>334.09066666666666</v>
      </c>
      <c r="H53" s="13">
        <f>_xlfn.IFERROR(VLOOKUP(B53,'новые цены'!$A:$D,4,0),"")</f>
        <v>400.9088</v>
      </c>
      <c r="I53" s="8"/>
      <c r="J53" s="8">
        <f t="shared" si="2"/>
        <v>0</v>
      </c>
      <c r="K53" s="8">
        <f t="shared" si="0"/>
        <v>0</v>
      </c>
      <c r="L53" s="8">
        <f t="shared" si="1"/>
        <v>0</v>
      </c>
    </row>
    <row r="54" spans="1:12" ht="16.5" customHeight="1" outlineLevel="2">
      <c r="A54" s="8"/>
      <c r="B54" s="10">
        <v>203568</v>
      </c>
      <c r="C54" s="10" t="s">
        <v>47</v>
      </c>
      <c r="D54" s="11">
        <v>10</v>
      </c>
      <c r="E54" s="11">
        <v>8.140000343322754</v>
      </c>
      <c r="F54" s="12">
        <v>0.0156</v>
      </c>
      <c r="G54" s="13">
        <f>VLOOKUP(B54,'новые цены'!$A:$C,3,0)</f>
        <v>72.19200000000001</v>
      </c>
      <c r="H54" s="13">
        <f>_xlfn.IFERROR(VLOOKUP(B54,'новые цены'!$A:$D,4,0),"")</f>
        <v>86.63040000000001</v>
      </c>
      <c r="I54" s="8"/>
      <c r="J54" s="8">
        <f t="shared" si="2"/>
        <v>0</v>
      </c>
      <c r="K54" s="8">
        <f t="shared" si="0"/>
        <v>0</v>
      </c>
      <c r="L54" s="8">
        <f t="shared" si="1"/>
        <v>0</v>
      </c>
    </row>
    <row r="55" spans="1:12" ht="16.5" customHeight="1" outlineLevel="2">
      <c r="A55" s="8"/>
      <c r="B55" s="10">
        <v>206576</v>
      </c>
      <c r="C55" s="10" t="s">
        <v>123</v>
      </c>
      <c r="D55" s="11">
        <v>8</v>
      </c>
      <c r="E55" s="11">
        <v>9</v>
      </c>
      <c r="F55" s="12">
        <v>0.01742</v>
      </c>
      <c r="G55" s="13">
        <f>VLOOKUP(B55,'новые цены'!$A:$C,3,0)</f>
        <v>86.34666666666668</v>
      </c>
      <c r="H55" s="13">
        <f>_xlfn.IFERROR(VLOOKUP(B55,'новые цены'!$A:$D,4,0),"")</f>
        <v>103.61600000000001</v>
      </c>
      <c r="I55" s="8"/>
      <c r="J55" s="8">
        <f t="shared" si="2"/>
        <v>0</v>
      </c>
      <c r="K55" s="8">
        <f t="shared" si="0"/>
        <v>0</v>
      </c>
      <c r="L55" s="8">
        <f t="shared" si="1"/>
        <v>0</v>
      </c>
    </row>
    <row r="56" spans="1:12" ht="16.5" customHeight="1" outlineLevel="1">
      <c r="A56" s="27" t="s">
        <v>138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6.5" customHeight="1" outlineLevel="2">
      <c r="A57" s="8"/>
      <c r="B57" s="10">
        <v>206873</v>
      </c>
      <c r="C57" s="10" t="s">
        <v>139</v>
      </c>
      <c r="D57" s="11">
        <v>4</v>
      </c>
      <c r="E57" s="11">
        <v>8.75</v>
      </c>
      <c r="F57" s="12">
        <v>0.0156</v>
      </c>
      <c r="G57" s="13">
        <f>VLOOKUP(B57,'новые цены'!$A:$C,3,0)</f>
        <v>1332.8000000000002</v>
      </c>
      <c r="H57" s="13">
        <f>_xlfn.IFERROR(VLOOKUP(B57,'новые цены'!$A:$D,4,0),"")</f>
        <v>1599.3600000000001</v>
      </c>
      <c r="I57" s="8"/>
      <c r="J57" s="8">
        <f>I57*H57*D57</f>
        <v>0</v>
      </c>
      <c r="K57" s="8">
        <f>I57*E57</f>
        <v>0</v>
      </c>
      <c r="L57" s="8">
        <f>I57*F57</f>
        <v>0</v>
      </c>
    </row>
    <row r="58" spans="1:12" ht="16.5" customHeight="1" outlineLevel="1">
      <c r="A58" s="27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9"/>
    </row>
    <row r="59" spans="1:12" ht="16.5" customHeight="1" outlineLevel="2">
      <c r="A59" s="8"/>
      <c r="B59" s="10">
        <v>207009</v>
      </c>
      <c r="C59" s="10" t="s">
        <v>176</v>
      </c>
      <c r="D59" s="11">
        <v>6</v>
      </c>
      <c r="E59" s="11">
        <v>13.8</v>
      </c>
      <c r="F59" s="12">
        <v>0.02614</v>
      </c>
      <c r="G59" s="13">
        <f>VLOOKUP(B59,'новые цены'!$A:$C,3,0)</f>
        <v>270.1</v>
      </c>
      <c r="H59" s="13">
        <f>_xlfn.IFERROR(VLOOKUP(B59,'новые цены'!$A:$D,4,0),"")</f>
        <v>324.12</v>
      </c>
      <c r="I59" s="8"/>
      <c r="J59" s="8">
        <f>I59*H59*D59</f>
        <v>0</v>
      </c>
      <c r="K59" s="8">
        <f>I59*E59</f>
        <v>0</v>
      </c>
      <c r="L59" s="8">
        <f>I59*F59</f>
        <v>0</v>
      </c>
    </row>
    <row r="60" spans="1:12" ht="16.5" customHeight="1" outlineLevel="2">
      <c r="A60" s="8"/>
      <c r="B60" s="10">
        <v>203605</v>
      </c>
      <c r="C60" s="10" t="s">
        <v>49</v>
      </c>
      <c r="D60" s="11">
        <v>8</v>
      </c>
      <c r="E60" s="11">
        <v>8.75</v>
      </c>
      <c r="F60" s="12">
        <v>0.0156</v>
      </c>
      <c r="G60" s="13">
        <f>VLOOKUP(B60,'новые цены'!$A:$C,3,0)</f>
        <v>144.30833333333334</v>
      </c>
      <c r="H60" s="13">
        <f>_xlfn.IFERROR(VLOOKUP(B60,'новые цены'!$A:$D,4,0),"")</f>
        <v>173.17</v>
      </c>
      <c r="I60" s="8"/>
      <c r="J60" s="8">
        <f t="shared" si="2"/>
        <v>0</v>
      </c>
      <c r="K60" s="8">
        <f t="shared" si="0"/>
        <v>0</v>
      </c>
      <c r="L60" s="8">
        <f t="shared" si="1"/>
        <v>0</v>
      </c>
    </row>
    <row r="61" spans="1:12" ht="16.5" customHeight="1" outlineLevel="2">
      <c r="A61" s="8"/>
      <c r="B61" s="10">
        <v>205661</v>
      </c>
      <c r="C61" s="10" t="s">
        <v>50</v>
      </c>
      <c r="D61" s="11">
        <v>8</v>
      </c>
      <c r="E61" s="11">
        <v>9</v>
      </c>
      <c r="F61" s="12">
        <v>0.0145</v>
      </c>
      <c r="G61" s="13">
        <f>VLOOKUP(B61,'новые цены'!$A:$C,3,0)</f>
        <v>128.66666666666669</v>
      </c>
      <c r="H61" s="13">
        <f>_xlfn.IFERROR(VLOOKUP(B61,'новые цены'!$A:$D,4,0),"")</f>
        <v>154.4</v>
      </c>
      <c r="I61" s="8"/>
      <c r="J61" s="8">
        <f t="shared" si="2"/>
        <v>0</v>
      </c>
      <c r="K61" s="8">
        <f t="shared" si="0"/>
        <v>0</v>
      </c>
      <c r="L61" s="8">
        <f t="shared" si="1"/>
        <v>0</v>
      </c>
    </row>
    <row r="62" spans="1:12" ht="16.5" customHeight="1" outlineLevel="2">
      <c r="A62" s="8"/>
      <c r="B62" s="10">
        <v>202875</v>
      </c>
      <c r="C62" s="10" t="s">
        <v>51</v>
      </c>
      <c r="D62" s="11">
        <v>8</v>
      </c>
      <c r="E62" s="11">
        <v>8.75</v>
      </c>
      <c r="F62" s="12">
        <v>0.0156</v>
      </c>
      <c r="G62" s="13">
        <f>VLOOKUP(B62,'новые цены'!$A:$C,3,0)</f>
        <v>80.9</v>
      </c>
      <c r="H62" s="13">
        <f>_xlfn.IFERROR(VLOOKUP(B62,'новые цены'!$A:$D,4,0),"")</f>
        <v>97.08</v>
      </c>
      <c r="I62" s="8"/>
      <c r="J62" s="8">
        <f t="shared" si="2"/>
        <v>0</v>
      </c>
      <c r="K62" s="8">
        <f t="shared" si="0"/>
        <v>0</v>
      </c>
      <c r="L62" s="8">
        <f t="shared" si="1"/>
        <v>0</v>
      </c>
    </row>
    <row r="63" spans="1:12" ht="16.5" customHeight="1" outlineLevel="2">
      <c r="A63" s="8"/>
      <c r="B63" s="10">
        <v>202653</v>
      </c>
      <c r="C63" s="10" t="s">
        <v>52</v>
      </c>
      <c r="D63" s="11">
        <v>4</v>
      </c>
      <c r="E63" s="11">
        <v>21.020000457763672</v>
      </c>
      <c r="F63" s="12">
        <v>0.0362</v>
      </c>
      <c r="G63" s="13">
        <f>VLOOKUP(B63,'новые цены'!$A:$C,3,0)</f>
        <v>424</v>
      </c>
      <c r="H63" s="13">
        <f>_xlfn.IFERROR(VLOOKUP(B63,'новые цены'!$A:$D,4,0),"")</f>
        <v>508.8</v>
      </c>
      <c r="I63" s="8"/>
      <c r="J63" s="8">
        <f t="shared" si="2"/>
        <v>0</v>
      </c>
      <c r="K63" s="8">
        <f t="shared" si="0"/>
        <v>0</v>
      </c>
      <c r="L63" s="8">
        <f t="shared" si="1"/>
        <v>0</v>
      </c>
    </row>
    <row r="64" spans="1:12" ht="16.5" customHeight="1" outlineLevel="1">
      <c r="A64" s="27" t="s">
        <v>53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</row>
    <row r="65" spans="1:12" ht="16.5" customHeight="1" outlineLevel="2">
      <c r="A65" s="8"/>
      <c r="B65" s="10">
        <v>274503</v>
      </c>
      <c r="C65" s="10" t="s">
        <v>54</v>
      </c>
      <c r="D65" s="11">
        <v>10</v>
      </c>
      <c r="E65" s="11">
        <v>11.100000381469727</v>
      </c>
      <c r="F65" s="12">
        <v>0.0217</v>
      </c>
      <c r="G65" s="13">
        <f>VLOOKUP(B65,'новые цены'!$A:$C,3,0)</f>
        <v>93.5</v>
      </c>
      <c r="H65" s="13">
        <f>_xlfn.IFERROR(VLOOKUP(B65,'новые цены'!$A:$D,4,0),"")</f>
        <v>112.2</v>
      </c>
      <c r="I65" s="8"/>
      <c r="J65" s="8">
        <f t="shared" si="2"/>
        <v>0</v>
      </c>
      <c r="K65" s="8">
        <f t="shared" si="0"/>
        <v>0</v>
      </c>
      <c r="L65" s="8">
        <f t="shared" si="1"/>
        <v>0</v>
      </c>
    </row>
    <row r="66" spans="1:12" ht="16.5" customHeight="1" outlineLevel="2">
      <c r="A66" s="8"/>
      <c r="B66" s="20">
        <v>275913</v>
      </c>
      <c r="C66" s="10" t="s">
        <v>55</v>
      </c>
      <c r="D66" s="11">
        <v>18</v>
      </c>
      <c r="E66" s="11">
        <v>10.399999618530273</v>
      </c>
      <c r="F66" s="12">
        <v>0.0226</v>
      </c>
      <c r="G66" s="13">
        <f>VLOOKUP(B66,'новые цены'!$A:$C,3,0)</f>
        <v>62.72916666666667</v>
      </c>
      <c r="H66" s="13">
        <f>_xlfn.IFERROR(VLOOKUP(B66,'новые цены'!$A:$D,4,0),"")</f>
        <v>75.275</v>
      </c>
      <c r="I66" s="8"/>
      <c r="J66" s="8">
        <f t="shared" si="2"/>
        <v>0</v>
      </c>
      <c r="K66" s="8">
        <f t="shared" si="0"/>
        <v>0</v>
      </c>
      <c r="L66" s="8">
        <f t="shared" si="1"/>
        <v>0</v>
      </c>
    </row>
    <row r="67" spans="1:12" ht="16.5" customHeight="1" outlineLevel="1">
      <c r="A67" s="27" t="s">
        <v>56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/>
    </row>
    <row r="68" spans="1:12" ht="16.5" customHeight="1" outlineLevel="2">
      <c r="A68" s="8"/>
      <c r="B68" s="21">
        <v>274329</v>
      </c>
      <c r="C68" s="10" t="s">
        <v>57</v>
      </c>
      <c r="D68" s="11">
        <v>12</v>
      </c>
      <c r="E68" s="11">
        <v>6.800000190734863</v>
      </c>
      <c r="F68" s="12">
        <v>0.0207</v>
      </c>
      <c r="G68" s="13">
        <f>VLOOKUP(B68,'новые цены'!$A:$C,3,0)</f>
        <v>66.33333333333333</v>
      </c>
      <c r="H68" s="13">
        <f>_xlfn.IFERROR(VLOOKUP(B68,'новые цены'!$A:$D,4,0),"")</f>
        <v>79.6</v>
      </c>
      <c r="I68" s="8"/>
      <c r="J68" s="8">
        <f t="shared" si="2"/>
        <v>0</v>
      </c>
      <c r="K68" s="8">
        <f t="shared" si="0"/>
        <v>0</v>
      </c>
      <c r="L68" s="8">
        <f t="shared" si="1"/>
        <v>0</v>
      </c>
    </row>
    <row r="69" spans="1:12" ht="16.5" customHeight="1">
      <c r="A69" s="8"/>
      <c r="B69" s="8"/>
      <c r="C69" s="9" t="s">
        <v>58</v>
      </c>
      <c r="D69" s="8"/>
      <c r="E69" s="8"/>
      <c r="F69" s="8"/>
      <c r="G69" s="8"/>
      <c r="H69" s="8"/>
      <c r="I69" s="8"/>
      <c r="J69" s="8">
        <f aca="true" t="shared" si="3" ref="J69:J143">I69*H69*D69</f>
        <v>0</v>
      </c>
      <c r="K69" s="8">
        <f aca="true" t="shared" si="4" ref="K69:K143">I69*E69</f>
        <v>0</v>
      </c>
      <c r="L69" s="8">
        <f aca="true" t="shared" si="5" ref="L69:L143">I69*F69</f>
        <v>0</v>
      </c>
    </row>
    <row r="70" spans="1:12" ht="16.5" customHeight="1" outlineLevel="1">
      <c r="A70" s="27" t="s">
        <v>59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9"/>
    </row>
    <row r="71" spans="1:12" ht="16.5" customHeight="1" outlineLevel="2">
      <c r="A71" s="8"/>
      <c r="B71" s="10">
        <v>202851</v>
      </c>
      <c r="C71" s="10" t="s">
        <v>60</v>
      </c>
      <c r="D71" s="11">
        <v>4</v>
      </c>
      <c r="E71" s="11">
        <v>21.700000762939453</v>
      </c>
      <c r="F71" s="12">
        <v>0.0362</v>
      </c>
      <c r="G71" s="13">
        <f>VLOOKUP(B71,'новые цены'!$A:$C,3,0)</f>
        <v>585.4826666666667</v>
      </c>
      <c r="H71" s="13">
        <f>_xlfn.IFERROR(VLOOKUP(B71,'новые цены'!$A:$D,4,0),"")</f>
        <v>702.5792</v>
      </c>
      <c r="I71" s="8"/>
      <c r="J71" s="8">
        <f t="shared" si="3"/>
        <v>0</v>
      </c>
      <c r="K71" s="8">
        <f t="shared" si="4"/>
        <v>0</v>
      </c>
      <c r="L71" s="8">
        <f t="shared" si="5"/>
        <v>0</v>
      </c>
    </row>
    <row r="72" spans="1:12" ht="16.5" customHeight="1" outlineLevel="2">
      <c r="A72" s="8"/>
      <c r="B72" s="10">
        <v>202639</v>
      </c>
      <c r="C72" s="10" t="s">
        <v>61</v>
      </c>
      <c r="D72" s="11">
        <v>4</v>
      </c>
      <c r="E72" s="11">
        <v>21.700000762939453</v>
      </c>
      <c r="F72" s="12">
        <v>0.0362</v>
      </c>
      <c r="G72" s="13">
        <f>VLOOKUP(B72,'новые цены'!$A:$C,3,0)</f>
        <v>571.7604166666666</v>
      </c>
      <c r="H72" s="13">
        <f>_xlfn.IFERROR(VLOOKUP(B72,'новые цены'!$A:$D,4,0),"")</f>
        <v>686.1125</v>
      </c>
      <c r="I72" s="8"/>
      <c r="J72" s="8">
        <f t="shared" si="3"/>
        <v>0</v>
      </c>
      <c r="K72" s="8">
        <f t="shared" si="4"/>
        <v>0</v>
      </c>
      <c r="L72" s="8">
        <f t="shared" si="5"/>
        <v>0</v>
      </c>
    </row>
    <row r="73" spans="1:12" ht="16.5" customHeight="1" outlineLevel="2">
      <c r="A73" s="8"/>
      <c r="B73" s="10">
        <v>202912</v>
      </c>
      <c r="C73" s="10" t="s">
        <v>62</v>
      </c>
      <c r="D73" s="11">
        <v>4</v>
      </c>
      <c r="E73" s="11">
        <v>21.700000762939453</v>
      </c>
      <c r="F73" s="12">
        <v>0.0362</v>
      </c>
      <c r="G73" s="13">
        <f>VLOOKUP(B73,'новые цены'!$A:$C,3,0)</f>
        <v>418.22933333333333</v>
      </c>
      <c r="H73" s="13">
        <f>_xlfn.IFERROR(VLOOKUP(B73,'новые цены'!$A:$D,4,0),"")</f>
        <v>501.87519999999995</v>
      </c>
      <c r="I73" s="8"/>
      <c r="J73" s="8">
        <f t="shared" si="3"/>
        <v>0</v>
      </c>
      <c r="K73" s="8">
        <f t="shared" si="4"/>
        <v>0</v>
      </c>
      <c r="L73" s="8">
        <f t="shared" si="5"/>
        <v>0</v>
      </c>
    </row>
    <row r="74" spans="1:12" ht="16.5" customHeight="1" outlineLevel="2">
      <c r="A74" s="8"/>
      <c r="B74" s="10">
        <v>202929</v>
      </c>
      <c r="C74" s="10" t="s">
        <v>63</v>
      </c>
      <c r="D74" s="11">
        <v>4</v>
      </c>
      <c r="E74" s="11">
        <v>21.700000762939453</v>
      </c>
      <c r="F74" s="12">
        <v>0.0362</v>
      </c>
      <c r="G74" s="13">
        <f>VLOOKUP(B74,'новые цены'!$A:$C,3,0)</f>
        <v>418.22933333333333</v>
      </c>
      <c r="H74" s="13">
        <f>_xlfn.IFERROR(VLOOKUP(B74,'новые цены'!$A:$D,4,0),"")</f>
        <v>501.87519999999995</v>
      </c>
      <c r="I74" s="8"/>
      <c r="J74" s="8">
        <f t="shared" si="3"/>
        <v>0</v>
      </c>
      <c r="K74" s="8">
        <f t="shared" si="4"/>
        <v>0</v>
      </c>
      <c r="L74" s="8">
        <f t="shared" si="5"/>
        <v>0</v>
      </c>
    </row>
    <row r="75" spans="1:12" ht="16.5" customHeight="1" outlineLevel="2">
      <c r="A75" s="8"/>
      <c r="B75" s="10">
        <v>206712</v>
      </c>
      <c r="C75" s="10" t="s">
        <v>136</v>
      </c>
      <c r="D75" s="11">
        <v>4</v>
      </c>
      <c r="E75" s="11">
        <v>21.700000762939453</v>
      </c>
      <c r="F75" s="12">
        <v>0.0362</v>
      </c>
      <c r="G75" s="13">
        <f>VLOOKUP(B75,'новые цены'!$A:$C,3,0)</f>
        <v>418.22933333333333</v>
      </c>
      <c r="H75" s="13">
        <f>_xlfn.IFERROR(VLOOKUP(B75,'новые цены'!$A:$D,4,0),"")</f>
        <v>501.87519999999995</v>
      </c>
      <c r="I75" s="8"/>
      <c r="J75" s="8">
        <f>I75*H75*D75</f>
        <v>0</v>
      </c>
      <c r="K75" s="8">
        <f>I75*E75</f>
        <v>0</v>
      </c>
      <c r="L75" s="8">
        <f>I75*F75</f>
        <v>0</v>
      </c>
    </row>
    <row r="76" spans="1:12" ht="16.5" customHeight="1" outlineLevel="2">
      <c r="A76" s="8"/>
      <c r="B76" s="10">
        <v>202943</v>
      </c>
      <c r="C76" s="10" t="s">
        <v>64</v>
      </c>
      <c r="D76" s="11">
        <v>4</v>
      </c>
      <c r="E76" s="11">
        <v>21.700000762939453</v>
      </c>
      <c r="F76" s="12">
        <v>0.0362</v>
      </c>
      <c r="G76" s="13">
        <f>VLOOKUP(B76,'новые цены'!$A:$C,3,0)</f>
        <v>349.6875</v>
      </c>
      <c r="H76" s="13">
        <f>_xlfn.IFERROR(VLOOKUP(B76,'новые цены'!$A:$D,4,0),"")</f>
        <v>419.625</v>
      </c>
      <c r="I76" s="8"/>
      <c r="J76" s="8">
        <f t="shared" si="3"/>
        <v>0</v>
      </c>
      <c r="K76" s="8">
        <f t="shared" si="4"/>
        <v>0</v>
      </c>
      <c r="L76" s="8">
        <f t="shared" si="5"/>
        <v>0</v>
      </c>
    </row>
    <row r="77" spans="1:12" ht="16.5" customHeight="1" outlineLevel="2">
      <c r="A77" s="8"/>
      <c r="B77" s="10">
        <v>202967</v>
      </c>
      <c r="C77" s="10" t="s">
        <v>65</v>
      </c>
      <c r="D77" s="11">
        <v>4</v>
      </c>
      <c r="E77" s="11">
        <v>27.5</v>
      </c>
      <c r="F77" s="12">
        <v>0.0362</v>
      </c>
      <c r="G77" s="13">
        <f>VLOOKUP(B77,'новые цены'!$A:$C,3,0)</f>
        <v>831.0104166666666</v>
      </c>
      <c r="H77" s="13">
        <f>_xlfn.IFERROR(VLOOKUP(B77,'новые цены'!$A:$D,4,0),"")</f>
        <v>997.2125</v>
      </c>
      <c r="I77" s="8"/>
      <c r="J77" s="8">
        <f t="shared" si="3"/>
        <v>0</v>
      </c>
      <c r="K77" s="8">
        <f t="shared" si="4"/>
        <v>0</v>
      </c>
      <c r="L77" s="8">
        <f t="shared" si="5"/>
        <v>0</v>
      </c>
    </row>
    <row r="78" spans="1:12" ht="16.5" customHeight="1" outlineLevel="2">
      <c r="A78" s="8"/>
      <c r="B78" s="10">
        <v>202981</v>
      </c>
      <c r="C78" s="10" t="s">
        <v>66</v>
      </c>
      <c r="D78" s="11">
        <v>4</v>
      </c>
      <c r="E78" s="11">
        <v>21.700000762939453</v>
      </c>
      <c r="F78" s="12">
        <v>0.0362</v>
      </c>
      <c r="G78" s="13">
        <f>VLOOKUP(B78,'новые цены'!$A:$C,3,0)</f>
        <v>271.04</v>
      </c>
      <c r="H78" s="13">
        <f>_xlfn.IFERROR(VLOOKUP(B78,'новые цены'!$A:$D,4,0),"")</f>
        <v>325.248</v>
      </c>
      <c r="I78" s="8"/>
      <c r="J78" s="8">
        <f t="shared" si="3"/>
        <v>0</v>
      </c>
      <c r="K78" s="8">
        <f t="shared" si="4"/>
        <v>0</v>
      </c>
      <c r="L78" s="8">
        <f t="shared" si="5"/>
        <v>0</v>
      </c>
    </row>
    <row r="79" spans="1:12" ht="16.5" customHeight="1" outlineLevel="2">
      <c r="A79" s="8"/>
      <c r="B79" s="10">
        <v>202998</v>
      </c>
      <c r="C79" s="10" t="s">
        <v>67</v>
      </c>
      <c r="D79" s="11">
        <v>4</v>
      </c>
      <c r="E79" s="11">
        <v>21.700000762939453</v>
      </c>
      <c r="F79" s="12">
        <v>0.0362</v>
      </c>
      <c r="G79" s="13">
        <f>VLOOKUP(B79,'новые цены'!$A:$C,3,0)</f>
        <v>271.04</v>
      </c>
      <c r="H79" s="13">
        <f>_xlfn.IFERROR(VLOOKUP(B79,'новые цены'!$A:$D,4,0),"")</f>
        <v>325.248</v>
      </c>
      <c r="I79" s="8"/>
      <c r="J79" s="8">
        <f t="shared" si="3"/>
        <v>0</v>
      </c>
      <c r="K79" s="8">
        <f t="shared" si="4"/>
        <v>0</v>
      </c>
      <c r="L79" s="8">
        <f t="shared" si="5"/>
        <v>0</v>
      </c>
    </row>
    <row r="80" spans="1:12" ht="16.5" customHeight="1" outlineLevel="2">
      <c r="A80" s="8"/>
      <c r="B80" s="10">
        <v>206699</v>
      </c>
      <c r="C80" s="10" t="s">
        <v>137</v>
      </c>
      <c r="D80" s="11">
        <v>4</v>
      </c>
      <c r="E80" s="11">
        <v>21.700000762939453</v>
      </c>
      <c r="F80" s="12">
        <v>0.0362</v>
      </c>
      <c r="G80" s="13">
        <f>VLOOKUP(B80,'новые цены'!$A:$C,3,0)</f>
        <v>271.04</v>
      </c>
      <c r="H80" s="13">
        <f>_xlfn.IFERROR(VLOOKUP(B80,'новые цены'!$A:$D,4,0),"")</f>
        <v>325.248</v>
      </c>
      <c r="I80" s="8"/>
      <c r="J80" s="8">
        <f>I80*H80*D80</f>
        <v>0</v>
      </c>
      <c r="K80" s="8">
        <f>I80*E80</f>
        <v>0</v>
      </c>
      <c r="L80" s="8">
        <f>I80*F80</f>
        <v>0</v>
      </c>
    </row>
    <row r="81" spans="1:12" ht="16.5" customHeight="1" outlineLevel="2">
      <c r="A81" s="8"/>
      <c r="B81" s="10">
        <v>206859</v>
      </c>
      <c r="C81" s="10" t="s">
        <v>142</v>
      </c>
      <c r="D81" s="23">
        <v>18</v>
      </c>
      <c r="E81" s="23">
        <v>10.2</v>
      </c>
      <c r="F81" s="23">
        <v>0.0197</v>
      </c>
      <c r="G81" s="13">
        <f>VLOOKUP(B81,'новые цены'!$A:$C,3,0)</f>
        <v>62.24</v>
      </c>
      <c r="H81" s="13">
        <f>_xlfn.IFERROR(VLOOKUP(B81,'новые цены'!$A:$D,4,0),"")</f>
        <v>74.688</v>
      </c>
      <c r="I81" s="24"/>
      <c r="J81" s="8">
        <f>I81*H81*D81</f>
        <v>0</v>
      </c>
      <c r="K81" s="8">
        <f>I81*E81</f>
        <v>0</v>
      </c>
      <c r="L81" s="8">
        <f>I81*F81</f>
        <v>0</v>
      </c>
    </row>
    <row r="82" spans="1:12" ht="16.5" customHeight="1" outlineLevel="2">
      <c r="A82" s="8"/>
      <c r="B82" s="10">
        <v>206842</v>
      </c>
      <c r="C82" s="10" t="s">
        <v>143</v>
      </c>
      <c r="D82" s="23">
        <v>18</v>
      </c>
      <c r="E82" s="23">
        <v>10.2</v>
      </c>
      <c r="F82" s="23">
        <v>0.0197</v>
      </c>
      <c r="G82" s="13">
        <f>VLOOKUP(B82,'новые цены'!$A:$C,3,0)</f>
        <v>62.24</v>
      </c>
      <c r="H82" s="13">
        <f>_xlfn.IFERROR(VLOOKUP(B82,'новые цены'!$A:$D,4,0),"")</f>
        <v>74.688</v>
      </c>
      <c r="I82" s="24"/>
      <c r="J82" s="8">
        <f>I82*H82*D82</f>
        <v>0</v>
      </c>
      <c r="K82" s="8">
        <f>I82*E82</f>
        <v>0</v>
      </c>
      <c r="L82" s="8">
        <f>I82*F82</f>
        <v>0</v>
      </c>
    </row>
    <row r="83" spans="1:12" ht="16.5" customHeight="1" outlineLevel="2">
      <c r="A83" s="8"/>
      <c r="B83" s="10">
        <v>206835</v>
      </c>
      <c r="C83" s="10" t="s">
        <v>144</v>
      </c>
      <c r="D83" s="23">
        <v>18</v>
      </c>
      <c r="E83" s="23">
        <v>10.2</v>
      </c>
      <c r="F83" s="23">
        <v>0.0197</v>
      </c>
      <c r="G83" s="13">
        <f>VLOOKUP(B83,'новые цены'!$A:$C,3,0)</f>
        <v>62.24</v>
      </c>
      <c r="H83" s="13">
        <f>_xlfn.IFERROR(VLOOKUP(B83,'новые цены'!$A:$D,4,0),"")</f>
        <v>74.688</v>
      </c>
      <c r="I83" s="24"/>
      <c r="J83" s="8">
        <f>I83*H83*D83</f>
        <v>0</v>
      </c>
      <c r="K83" s="8">
        <f>I83*E83</f>
        <v>0</v>
      </c>
      <c r="L83" s="8">
        <f>I83*F83</f>
        <v>0</v>
      </c>
    </row>
    <row r="84" spans="1:12" ht="16.5" customHeight="1">
      <c r="A84" s="8"/>
      <c r="B84" s="8"/>
      <c r="C84" s="9" t="s">
        <v>68</v>
      </c>
      <c r="D84" s="8"/>
      <c r="E84" s="8"/>
      <c r="F84" s="8"/>
      <c r="G84" s="8"/>
      <c r="H84" s="8"/>
      <c r="I84" s="8"/>
      <c r="J84" s="8">
        <f t="shared" si="3"/>
        <v>0</v>
      </c>
      <c r="K84" s="8">
        <f t="shared" si="4"/>
        <v>0</v>
      </c>
      <c r="L84" s="8">
        <f t="shared" si="5"/>
        <v>0</v>
      </c>
    </row>
    <row r="85" spans="1:12" ht="16.5" customHeight="1" outlineLevel="1">
      <c r="A85" s="27" t="s">
        <v>9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9"/>
    </row>
    <row r="86" spans="1:12" ht="16.5" customHeight="1" outlineLevel="2">
      <c r="A86" s="8"/>
      <c r="B86" s="10">
        <v>106903</v>
      </c>
      <c r="C86" s="14" t="s">
        <v>146</v>
      </c>
      <c r="D86" s="11">
        <v>4</v>
      </c>
      <c r="E86" s="23">
        <v>19.5</v>
      </c>
      <c r="F86" s="12">
        <v>0.0358</v>
      </c>
      <c r="G86" s="13">
        <f>VLOOKUP(B86,'новые цены'!$A:$C,3,0)</f>
        <v>1935.1145833333333</v>
      </c>
      <c r="H86" s="13">
        <f>_xlfn.IFERROR(VLOOKUP(B86,'новые цены'!$A:$D,4,0),"")</f>
        <v>2322.1375</v>
      </c>
      <c r="I86" s="8"/>
      <c r="J86" s="8">
        <f>I86*H86*D86</f>
        <v>0</v>
      </c>
      <c r="K86" s="8">
        <f>I86*E86</f>
        <v>0</v>
      </c>
      <c r="L86" s="8">
        <f>I86*F86</f>
        <v>0</v>
      </c>
    </row>
    <row r="87" spans="1:12" ht="16.5" customHeight="1" outlineLevel="2">
      <c r="A87" s="8"/>
      <c r="B87" s="10">
        <v>106927</v>
      </c>
      <c r="C87" s="14" t="s">
        <v>148</v>
      </c>
      <c r="D87" s="11">
        <v>4</v>
      </c>
      <c r="E87" s="23">
        <v>19.5</v>
      </c>
      <c r="F87" s="12">
        <v>0.0358</v>
      </c>
      <c r="G87" s="13">
        <f>VLOOKUP(B87,'новые цены'!$A:$C,3,0)</f>
        <v>1103.6458333333335</v>
      </c>
      <c r="H87" s="13">
        <f>_xlfn.IFERROR(VLOOKUP(B87,'новые цены'!$A:$D,4,0),"")</f>
        <v>1324.375</v>
      </c>
      <c r="I87" s="8"/>
      <c r="J87" s="8">
        <f>I87*H87*D87</f>
        <v>0</v>
      </c>
      <c r="K87" s="8">
        <f>I87*E87</f>
        <v>0</v>
      </c>
      <c r="L87" s="8">
        <f>I87*F87</f>
        <v>0</v>
      </c>
    </row>
    <row r="88" spans="1:12" ht="16.5" customHeight="1" outlineLevel="2">
      <c r="A88" s="8"/>
      <c r="B88" s="10">
        <v>104886</v>
      </c>
      <c r="C88" s="14" t="s">
        <v>125</v>
      </c>
      <c r="D88" s="11">
        <v>4</v>
      </c>
      <c r="E88" s="11">
        <v>21.700000762939453</v>
      </c>
      <c r="F88" s="12">
        <v>0.0362</v>
      </c>
      <c r="G88" s="13">
        <f>VLOOKUP(B88,'новые цены'!$A:$C,3,0)</f>
        <v>496.7680000000001</v>
      </c>
      <c r="H88" s="13">
        <f>_xlfn.IFERROR(VLOOKUP(B88,'новые цены'!$A:$D,4,0),"")</f>
        <v>596.1216000000001</v>
      </c>
      <c r="I88" s="8"/>
      <c r="J88" s="8">
        <f t="shared" si="3"/>
        <v>0</v>
      </c>
      <c r="K88" s="8">
        <f t="shared" si="4"/>
        <v>0</v>
      </c>
      <c r="L88" s="8">
        <f t="shared" si="5"/>
        <v>0</v>
      </c>
    </row>
    <row r="89" spans="1:12" ht="16.5" customHeight="1" outlineLevel="2">
      <c r="A89" s="8"/>
      <c r="B89" s="10">
        <v>106071</v>
      </c>
      <c r="C89" s="10" t="s">
        <v>69</v>
      </c>
      <c r="D89" s="11">
        <v>4</v>
      </c>
      <c r="E89" s="11">
        <v>21.700000762939453</v>
      </c>
      <c r="F89" s="12">
        <v>0.0362</v>
      </c>
      <c r="G89" s="13">
        <f>VLOOKUP(B89,'новые цены'!$A:$C,3,0)</f>
        <v>1614.72</v>
      </c>
      <c r="H89" s="13">
        <f>_xlfn.IFERROR(VLOOKUP(B89,'новые цены'!$A:$D,4,0),"")</f>
        <v>1937.664</v>
      </c>
      <c r="I89" s="8"/>
      <c r="J89" s="8">
        <f t="shared" si="3"/>
        <v>0</v>
      </c>
      <c r="K89" s="8">
        <f t="shared" si="4"/>
        <v>0</v>
      </c>
      <c r="L89" s="8">
        <f t="shared" si="5"/>
        <v>0</v>
      </c>
    </row>
    <row r="90" spans="1:12" ht="16.5" customHeight="1" outlineLevel="2">
      <c r="A90" s="8"/>
      <c r="B90" s="10">
        <v>106064</v>
      </c>
      <c r="C90" s="10" t="s">
        <v>70</v>
      </c>
      <c r="D90" s="11">
        <v>4</v>
      </c>
      <c r="E90" s="11">
        <v>21.700000762939453</v>
      </c>
      <c r="F90" s="12">
        <v>0.0362</v>
      </c>
      <c r="G90" s="13">
        <f>VLOOKUP(B90,'новые цены'!$A:$C,3,0)</f>
        <v>1518.9013333333335</v>
      </c>
      <c r="H90" s="13">
        <f>_xlfn.IFERROR(VLOOKUP(B90,'новые цены'!$A:$D,4,0),"")</f>
        <v>1822.6816000000001</v>
      </c>
      <c r="I90" s="8"/>
      <c r="J90" s="8">
        <f t="shared" si="3"/>
        <v>0</v>
      </c>
      <c r="K90" s="8">
        <f t="shared" si="4"/>
        <v>0</v>
      </c>
      <c r="L90" s="8">
        <f t="shared" si="5"/>
        <v>0</v>
      </c>
    </row>
    <row r="91" spans="1:12" ht="16.5" customHeight="1" outlineLevel="2">
      <c r="A91" s="8"/>
      <c r="B91" s="10">
        <v>106583</v>
      </c>
      <c r="C91" s="14" t="s">
        <v>129</v>
      </c>
      <c r="D91" s="11">
        <v>4</v>
      </c>
      <c r="E91" s="11">
        <v>21.700000762939453</v>
      </c>
      <c r="F91" s="12">
        <v>0.0363</v>
      </c>
      <c r="G91" s="13">
        <f>VLOOKUP(B91,'новые цены'!$A:$C,3,0)</f>
        <v>638.9166666666667</v>
      </c>
      <c r="H91" s="13">
        <f>_xlfn.IFERROR(VLOOKUP(B91,'новые цены'!$A:$D,4,0),"")</f>
        <v>766.7</v>
      </c>
      <c r="I91" s="8"/>
      <c r="J91" s="8">
        <f>I91*H91*D91</f>
        <v>0</v>
      </c>
      <c r="K91" s="8">
        <f>I91*E91</f>
        <v>0</v>
      </c>
      <c r="L91" s="8">
        <f>I91*F91</f>
        <v>0</v>
      </c>
    </row>
    <row r="92" spans="1:12" ht="16.5" customHeight="1" outlineLevel="1">
      <c r="A92" s="27" t="s">
        <v>22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9"/>
    </row>
    <row r="93" spans="1:12" ht="16.5" customHeight="1" outlineLevel="2">
      <c r="A93" s="8"/>
      <c r="B93" s="10">
        <v>106736</v>
      </c>
      <c r="C93" s="10" t="s">
        <v>130</v>
      </c>
      <c r="D93" s="11">
        <v>12</v>
      </c>
      <c r="E93" s="11">
        <v>6.85</v>
      </c>
      <c r="F93" s="12">
        <v>0.0135</v>
      </c>
      <c r="G93" s="13">
        <f>VLOOKUP(B93,'новые цены'!$A:$C,3,0)</f>
        <v>62.266666666666666</v>
      </c>
      <c r="H93" s="13">
        <f>_xlfn.IFERROR(VLOOKUP(B93,'новые цены'!$A:$D,4,0),"")</f>
        <v>74.72</v>
      </c>
      <c r="I93" s="8"/>
      <c r="J93" s="8">
        <f t="shared" si="3"/>
        <v>0</v>
      </c>
      <c r="K93" s="8">
        <f t="shared" si="4"/>
        <v>0</v>
      </c>
      <c r="L93" s="8">
        <f t="shared" si="5"/>
        <v>0</v>
      </c>
    </row>
    <row r="94" spans="1:12" ht="16.5" customHeight="1" outlineLevel="2">
      <c r="A94" s="8"/>
      <c r="B94" s="10">
        <v>106743</v>
      </c>
      <c r="C94" s="10" t="s">
        <v>131</v>
      </c>
      <c r="D94" s="11">
        <v>12</v>
      </c>
      <c r="E94" s="11">
        <v>6.85</v>
      </c>
      <c r="F94" s="12">
        <v>0.0135</v>
      </c>
      <c r="G94" s="13">
        <f>VLOOKUP(B94,'новые цены'!$A:$C,3,0)</f>
        <v>62.266666666666666</v>
      </c>
      <c r="H94" s="13">
        <f>_xlfn.IFERROR(VLOOKUP(B94,'новые цены'!$A:$D,4,0),"")</f>
        <v>74.72</v>
      </c>
      <c r="I94" s="8"/>
      <c r="J94" s="8">
        <f t="shared" si="3"/>
        <v>0</v>
      </c>
      <c r="K94" s="8">
        <f t="shared" si="4"/>
        <v>0</v>
      </c>
      <c r="L94" s="8">
        <f t="shared" si="5"/>
        <v>0</v>
      </c>
    </row>
    <row r="95" spans="1:12" ht="16.5" customHeight="1" outlineLevel="2">
      <c r="A95" s="8"/>
      <c r="B95" s="10">
        <v>106750</v>
      </c>
      <c r="C95" s="10" t="s">
        <v>132</v>
      </c>
      <c r="D95" s="11">
        <v>12</v>
      </c>
      <c r="E95" s="11">
        <v>6.85</v>
      </c>
      <c r="F95" s="12">
        <v>0.0135</v>
      </c>
      <c r="G95" s="13">
        <f>VLOOKUP(B95,'новые цены'!$A:$C,3,0)</f>
        <v>62.266666666666666</v>
      </c>
      <c r="H95" s="13">
        <f>_xlfn.IFERROR(VLOOKUP(B95,'новые цены'!$A:$D,4,0),"")</f>
        <v>74.72</v>
      </c>
      <c r="I95" s="8"/>
      <c r="J95" s="8">
        <f t="shared" si="3"/>
        <v>0</v>
      </c>
      <c r="K95" s="8">
        <f t="shared" si="4"/>
        <v>0</v>
      </c>
      <c r="L95" s="8">
        <f t="shared" si="5"/>
        <v>0</v>
      </c>
    </row>
    <row r="96" spans="1:12" ht="16.5" customHeight="1" outlineLevel="2">
      <c r="A96" s="8"/>
      <c r="B96" s="10">
        <v>106323</v>
      </c>
      <c r="C96" s="10" t="s">
        <v>71</v>
      </c>
      <c r="D96" s="11">
        <v>4</v>
      </c>
      <c r="E96" s="11">
        <v>21.700000762939453</v>
      </c>
      <c r="F96" s="12">
        <v>0.0362</v>
      </c>
      <c r="G96" s="13">
        <f>VLOOKUP(B96,'новые цены'!$A:$C,3,0)</f>
        <v>261.14133333333336</v>
      </c>
      <c r="H96" s="13">
        <f>_xlfn.IFERROR(VLOOKUP(B96,'новые цены'!$A:$D,4,0),"")</f>
        <v>313.3696</v>
      </c>
      <c r="I96" s="8"/>
      <c r="J96" s="8">
        <f t="shared" si="3"/>
        <v>0</v>
      </c>
      <c r="K96" s="8">
        <f t="shared" si="4"/>
        <v>0</v>
      </c>
      <c r="L96" s="8">
        <f t="shared" si="5"/>
        <v>0</v>
      </c>
    </row>
    <row r="97" spans="1:12" ht="16.5" customHeight="1" outlineLevel="2">
      <c r="A97" s="8"/>
      <c r="B97" s="10">
        <v>106330</v>
      </c>
      <c r="C97" s="10" t="s">
        <v>72</v>
      </c>
      <c r="D97" s="11">
        <v>4</v>
      </c>
      <c r="E97" s="11">
        <v>21.700000762939453</v>
      </c>
      <c r="F97" s="12">
        <v>0.0362</v>
      </c>
      <c r="G97" s="13">
        <f>VLOOKUP(B97,'новые цены'!$A:$C,3,0)</f>
        <v>261.14133333333336</v>
      </c>
      <c r="H97" s="13">
        <f>_xlfn.IFERROR(VLOOKUP(B97,'новые цены'!$A:$D,4,0),"")</f>
        <v>313.3696</v>
      </c>
      <c r="I97" s="8"/>
      <c r="J97" s="8">
        <f t="shared" si="3"/>
        <v>0</v>
      </c>
      <c r="K97" s="8">
        <f t="shared" si="4"/>
        <v>0</v>
      </c>
      <c r="L97" s="8">
        <f t="shared" si="5"/>
        <v>0</v>
      </c>
    </row>
    <row r="98" spans="1:12" ht="16.5" customHeight="1" outlineLevel="2">
      <c r="A98" s="8"/>
      <c r="B98" s="10">
        <v>106347</v>
      </c>
      <c r="C98" s="10" t="s">
        <v>73</v>
      </c>
      <c r="D98" s="11">
        <v>4</v>
      </c>
      <c r="E98" s="11">
        <v>21.700000762939453</v>
      </c>
      <c r="F98" s="12">
        <v>0.0362</v>
      </c>
      <c r="G98" s="13">
        <f>VLOOKUP(B98,'новые цены'!$A:$C,3,0)</f>
        <v>261.14133333333336</v>
      </c>
      <c r="H98" s="13">
        <f>_xlfn.IFERROR(VLOOKUP(B98,'новые цены'!$A:$D,4,0),"")</f>
        <v>313.3696</v>
      </c>
      <c r="I98" s="8"/>
      <c r="J98" s="8">
        <f t="shared" si="3"/>
        <v>0</v>
      </c>
      <c r="K98" s="8">
        <f t="shared" si="4"/>
        <v>0</v>
      </c>
      <c r="L98" s="8">
        <f t="shared" si="5"/>
        <v>0</v>
      </c>
    </row>
    <row r="99" spans="1:12" ht="16.5" customHeight="1" outlineLevel="2">
      <c r="A99" s="8"/>
      <c r="B99" s="10">
        <v>106781</v>
      </c>
      <c r="C99" s="10" t="s">
        <v>133</v>
      </c>
      <c r="D99" s="11">
        <v>4</v>
      </c>
      <c r="E99" s="11">
        <v>21.700000762939453</v>
      </c>
      <c r="F99" s="12">
        <v>0.0362</v>
      </c>
      <c r="G99" s="13">
        <f>VLOOKUP(B99,'новые цены'!$A:$C,3,0)</f>
        <v>261.14133333333336</v>
      </c>
      <c r="H99" s="13">
        <f>_xlfn.IFERROR(VLOOKUP(B99,'новые цены'!$A:$D,4,0),"")</f>
        <v>313.3696</v>
      </c>
      <c r="I99" s="8"/>
      <c r="J99" s="8">
        <f>I99*H99*D99</f>
        <v>0</v>
      </c>
      <c r="K99" s="8">
        <f>I99*E99</f>
        <v>0</v>
      </c>
      <c r="L99" s="8">
        <f>I99*F99</f>
        <v>0</v>
      </c>
    </row>
    <row r="100" spans="1:12" ht="16.5" customHeight="1" outlineLevel="2">
      <c r="A100" s="8"/>
      <c r="B100" s="10">
        <v>106606</v>
      </c>
      <c r="C100" s="10" t="s">
        <v>124</v>
      </c>
      <c r="D100" s="11">
        <v>5</v>
      </c>
      <c r="E100" s="11">
        <v>20.9</v>
      </c>
      <c r="F100" s="12">
        <v>0.0357</v>
      </c>
      <c r="G100" s="13">
        <f>VLOOKUP(B100,'новые цены'!$A:$C,3,0)</f>
        <v>415.79733333333337</v>
      </c>
      <c r="H100" s="13">
        <f>_xlfn.IFERROR(VLOOKUP(B100,'новые цены'!$A:$D,4,0),"")</f>
        <v>498.95680000000004</v>
      </c>
      <c r="I100" s="8"/>
      <c r="J100" s="8">
        <f>I100*H100*D100</f>
        <v>0</v>
      </c>
      <c r="K100" s="8">
        <f>I100*E100</f>
        <v>0</v>
      </c>
      <c r="L100" s="8">
        <f>I100*F100</f>
        <v>0</v>
      </c>
    </row>
    <row r="101" spans="1:12" ht="16.5" customHeight="1" outlineLevel="1">
      <c r="A101" s="27" t="s">
        <v>74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9"/>
    </row>
    <row r="102" spans="1:12" ht="16.5" customHeight="1" outlineLevel="2">
      <c r="A102" s="8"/>
      <c r="B102" s="10">
        <v>175791</v>
      </c>
      <c r="C102" s="10" t="s">
        <v>75</v>
      </c>
      <c r="D102" s="11">
        <v>4</v>
      </c>
      <c r="E102" s="11">
        <v>21.700000762939453</v>
      </c>
      <c r="F102" s="12">
        <v>0.0362</v>
      </c>
      <c r="G102" s="13">
        <f>VLOOKUP(B102,'новые цены'!$A:$C,3,0)</f>
        <v>422.5813333333334</v>
      </c>
      <c r="H102" s="13">
        <f>_xlfn.IFERROR(VLOOKUP(B102,'новые цены'!$A:$D,4,0),"")</f>
        <v>507.09760000000006</v>
      </c>
      <c r="I102" s="8"/>
      <c r="J102" s="8">
        <f t="shared" si="3"/>
        <v>0</v>
      </c>
      <c r="K102" s="8">
        <f t="shared" si="4"/>
        <v>0</v>
      </c>
      <c r="L102" s="8">
        <f t="shared" si="5"/>
        <v>0</v>
      </c>
    </row>
    <row r="103" spans="1:12" ht="16.5" customHeight="1" outlineLevel="2">
      <c r="A103" s="8"/>
      <c r="B103" s="10">
        <v>174244</v>
      </c>
      <c r="C103" s="10" t="s">
        <v>76</v>
      </c>
      <c r="D103" s="11">
        <v>4</v>
      </c>
      <c r="E103" s="11">
        <v>21.700000762939453</v>
      </c>
      <c r="F103" s="12">
        <v>0.0362</v>
      </c>
      <c r="G103" s="13">
        <f>VLOOKUP(B103,'новые цены'!$A:$C,3,0)</f>
        <v>408.43</v>
      </c>
      <c r="H103" s="13">
        <f>_xlfn.IFERROR(VLOOKUP(B103,'новые цены'!$A:$D,4,0),"")</f>
        <v>490.12480000000005</v>
      </c>
      <c r="I103" s="8"/>
      <c r="J103" s="8">
        <f t="shared" si="3"/>
        <v>0</v>
      </c>
      <c r="K103" s="8">
        <f t="shared" si="4"/>
        <v>0</v>
      </c>
      <c r="L103" s="8">
        <f t="shared" si="5"/>
        <v>0</v>
      </c>
    </row>
    <row r="104" spans="1:12" ht="16.5" customHeight="1" outlineLevel="2">
      <c r="A104" s="8"/>
      <c r="B104" s="10">
        <v>174220</v>
      </c>
      <c r="C104" s="10" t="s">
        <v>77</v>
      </c>
      <c r="D104" s="11">
        <v>4</v>
      </c>
      <c r="E104" s="11">
        <v>21.700000762939453</v>
      </c>
      <c r="F104" s="12">
        <v>0.0362</v>
      </c>
      <c r="G104" s="13">
        <f>VLOOKUP(B104,'новые цены'!$A:$C,3,0)</f>
        <v>408.43</v>
      </c>
      <c r="H104" s="13">
        <f>_xlfn.IFERROR(VLOOKUP(B104,'новые цены'!$A:$D,4,0),"")</f>
        <v>490.12480000000005</v>
      </c>
      <c r="I104" s="8"/>
      <c r="J104" s="8">
        <f t="shared" si="3"/>
        <v>0</v>
      </c>
      <c r="K104" s="8">
        <f t="shared" si="4"/>
        <v>0</v>
      </c>
      <c r="L104" s="8">
        <f t="shared" si="5"/>
        <v>0</v>
      </c>
    </row>
    <row r="105" spans="1:12" ht="16.5" customHeight="1" outlineLevel="2">
      <c r="A105" s="8"/>
      <c r="B105" s="10">
        <v>174206</v>
      </c>
      <c r="C105" s="10" t="s">
        <v>78</v>
      </c>
      <c r="D105" s="11">
        <v>4</v>
      </c>
      <c r="E105" s="11">
        <v>21.700000762939453</v>
      </c>
      <c r="F105" s="12">
        <v>0.0362</v>
      </c>
      <c r="G105" s="13">
        <f>VLOOKUP(B105,'новые цены'!$A:$C,3,0)</f>
        <v>408.43</v>
      </c>
      <c r="H105" s="13">
        <f>_xlfn.IFERROR(VLOOKUP(B105,'новые цены'!$A:$D,4,0),"")</f>
        <v>490.12480000000005</v>
      </c>
      <c r="I105" s="8"/>
      <c r="J105" s="8">
        <f t="shared" si="3"/>
        <v>0</v>
      </c>
      <c r="K105" s="8">
        <f t="shared" si="4"/>
        <v>0</v>
      </c>
      <c r="L105" s="8">
        <f t="shared" si="5"/>
        <v>0</v>
      </c>
    </row>
    <row r="106" spans="1:12" ht="16.5" customHeight="1" outlineLevel="2">
      <c r="A106" s="8"/>
      <c r="B106" s="10">
        <v>174237</v>
      </c>
      <c r="C106" s="10" t="s">
        <v>79</v>
      </c>
      <c r="D106" s="11">
        <v>14</v>
      </c>
      <c r="E106" s="11">
        <v>7.699999809265137</v>
      </c>
      <c r="F106" s="12">
        <v>0.0152</v>
      </c>
      <c r="G106" s="13">
        <f>VLOOKUP(B106,'новые цены'!$A:$C,3,0)</f>
        <v>84.88</v>
      </c>
      <c r="H106" s="13">
        <f>_xlfn.IFERROR(VLOOKUP(B106,'новые цены'!$A:$D,4,0),"")</f>
        <v>101.86240000000001</v>
      </c>
      <c r="I106" s="8"/>
      <c r="J106" s="8">
        <f t="shared" si="3"/>
        <v>0</v>
      </c>
      <c r="K106" s="8">
        <f t="shared" si="4"/>
        <v>0</v>
      </c>
      <c r="L106" s="8">
        <f t="shared" si="5"/>
        <v>0</v>
      </c>
    </row>
    <row r="107" spans="1:12" ht="16.5" customHeight="1" outlineLevel="2">
      <c r="A107" s="8"/>
      <c r="B107" s="10">
        <v>174213</v>
      </c>
      <c r="C107" s="10" t="s">
        <v>80</v>
      </c>
      <c r="D107" s="11">
        <v>14</v>
      </c>
      <c r="E107" s="11">
        <v>7.699999809265137</v>
      </c>
      <c r="F107" s="12">
        <v>0.0152</v>
      </c>
      <c r="G107" s="13">
        <f>VLOOKUP(B107,'новые цены'!$A:$C,3,0)</f>
        <v>84.88</v>
      </c>
      <c r="H107" s="13">
        <f>_xlfn.IFERROR(VLOOKUP(B107,'новые цены'!$A:$D,4,0),"")</f>
        <v>101.86240000000001</v>
      </c>
      <c r="I107" s="8"/>
      <c r="J107" s="8">
        <f t="shared" si="3"/>
        <v>0</v>
      </c>
      <c r="K107" s="8">
        <f t="shared" si="4"/>
        <v>0</v>
      </c>
      <c r="L107" s="8">
        <f t="shared" si="5"/>
        <v>0</v>
      </c>
    </row>
    <row r="108" spans="1:12" ht="16.5" customHeight="1" outlineLevel="2">
      <c r="A108" s="8"/>
      <c r="B108" s="10">
        <v>174190</v>
      </c>
      <c r="C108" s="10" t="s">
        <v>81</v>
      </c>
      <c r="D108" s="11">
        <v>14</v>
      </c>
      <c r="E108" s="11">
        <v>7.699999809265137</v>
      </c>
      <c r="F108" s="12">
        <v>0.0152</v>
      </c>
      <c r="G108" s="13">
        <f>VLOOKUP(B108,'новые цены'!$A:$C,3,0)</f>
        <v>84.88</v>
      </c>
      <c r="H108" s="13">
        <f>_xlfn.IFERROR(VLOOKUP(B108,'новые цены'!$A:$D,4,0),"")</f>
        <v>101.86240000000001</v>
      </c>
      <c r="I108" s="8"/>
      <c r="J108" s="8">
        <f t="shared" si="3"/>
        <v>0</v>
      </c>
      <c r="K108" s="8">
        <f t="shared" si="4"/>
        <v>0</v>
      </c>
      <c r="L108" s="8">
        <f t="shared" si="5"/>
        <v>0</v>
      </c>
    </row>
    <row r="109" spans="1:12" ht="16.5" customHeight="1" outlineLevel="2">
      <c r="A109" s="8"/>
      <c r="B109" s="10">
        <v>176804</v>
      </c>
      <c r="C109" s="10" t="s">
        <v>134</v>
      </c>
      <c r="D109" s="11">
        <v>14</v>
      </c>
      <c r="E109" s="11">
        <v>7.699999809265137</v>
      </c>
      <c r="F109" s="12">
        <v>0.0152</v>
      </c>
      <c r="G109" s="13">
        <f>VLOOKUP(B109,'новые цены'!$A:$C,3,0)</f>
        <v>88.94933333333334</v>
      </c>
      <c r="H109" s="13">
        <f>_xlfn.IFERROR(VLOOKUP(B109,'новые цены'!$A:$D,4,0),"")</f>
        <v>106.73920000000001</v>
      </c>
      <c r="I109" s="8"/>
      <c r="J109" s="8">
        <f>I109*H109*D109</f>
        <v>0</v>
      </c>
      <c r="K109" s="8">
        <f>I109*E109</f>
        <v>0</v>
      </c>
      <c r="L109" s="8">
        <f>I109*F109</f>
        <v>0</v>
      </c>
    </row>
    <row r="110" spans="1:12" ht="16.5" customHeight="1" outlineLevel="1">
      <c r="A110" s="27" t="s">
        <v>82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9"/>
    </row>
    <row r="111" spans="1:12" ht="16.5" customHeight="1" outlineLevel="2">
      <c r="A111" s="8"/>
      <c r="B111" s="10">
        <v>106637</v>
      </c>
      <c r="C111" s="10" t="s">
        <v>128</v>
      </c>
      <c r="D111" s="11">
        <v>4</v>
      </c>
      <c r="E111" s="11">
        <v>21.700000762939453</v>
      </c>
      <c r="F111" s="12">
        <v>0.0362</v>
      </c>
      <c r="G111" s="13">
        <f>VLOOKUP(B111,'новые цены'!$A:$C,3,0)</f>
        <v>319.83333333333337</v>
      </c>
      <c r="H111" s="13">
        <f>_xlfn.IFERROR(VLOOKUP(B111,'новые цены'!$A:$D,4,0),"")</f>
        <v>383.8</v>
      </c>
      <c r="I111" s="8"/>
      <c r="J111" s="8">
        <f>I111*H111*D111</f>
        <v>0</v>
      </c>
      <c r="K111" s="8">
        <f>I111*E111</f>
        <v>0</v>
      </c>
      <c r="L111" s="8">
        <f>I111*F111</f>
        <v>0</v>
      </c>
    </row>
    <row r="112" spans="1:12" ht="16.5" customHeight="1" outlineLevel="2">
      <c r="A112" s="8"/>
      <c r="B112" s="10">
        <v>105814</v>
      </c>
      <c r="C112" s="10" t="s">
        <v>83</v>
      </c>
      <c r="D112" s="11">
        <v>4</v>
      </c>
      <c r="E112" s="11">
        <v>21.700000762939453</v>
      </c>
      <c r="F112" s="12">
        <v>0.0362</v>
      </c>
      <c r="G112" s="13">
        <f>VLOOKUP(B112,'новые цены'!$A:$C,3,0)</f>
        <v>319.83333333333337</v>
      </c>
      <c r="H112" s="13">
        <f>_xlfn.IFERROR(VLOOKUP(B112,'новые цены'!$A:$D,4,0),"")</f>
        <v>383.8</v>
      </c>
      <c r="I112" s="8"/>
      <c r="J112" s="8">
        <f t="shared" si="3"/>
        <v>0</v>
      </c>
      <c r="K112" s="8">
        <f t="shared" si="4"/>
        <v>0</v>
      </c>
      <c r="L112" s="8">
        <f t="shared" si="5"/>
        <v>0</v>
      </c>
    </row>
    <row r="113" spans="1:12" ht="16.5" customHeight="1" outlineLevel="2">
      <c r="A113" s="8"/>
      <c r="B113" s="10">
        <v>100499</v>
      </c>
      <c r="C113" s="10" t="s">
        <v>84</v>
      </c>
      <c r="D113" s="11">
        <v>4</v>
      </c>
      <c r="E113" s="11">
        <v>21.700000762939453</v>
      </c>
      <c r="F113" s="12">
        <v>0.0362</v>
      </c>
      <c r="G113" s="13">
        <f>VLOOKUP(B113,'новые цены'!$A:$C,3,0)</f>
        <v>319.83333333333337</v>
      </c>
      <c r="H113" s="13">
        <f>_xlfn.IFERROR(VLOOKUP(B113,'новые цены'!$A:$D,4,0),"")</f>
        <v>383.8</v>
      </c>
      <c r="I113" s="8"/>
      <c r="J113" s="8">
        <f t="shared" si="3"/>
        <v>0</v>
      </c>
      <c r="K113" s="8">
        <f t="shared" si="4"/>
        <v>0</v>
      </c>
      <c r="L113" s="8">
        <f t="shared" si="5"/>
        <v>0</v>
      </c>
    </row>
    <row r="114" spans="1:12" ht="16.5" customHeight="1" outlineLevel="2">
      <c r="A114" s="8"/>
      <c r="B114" s="10">
        <v>102301</v>
      </c>
      <c r="C114" s="10" t="s">
        <v>85</v>
      </c>
      <c r="D114" s="11">
        <v>4</v>
      </c>
      <c r="E114" s="11">
        <v>21.700000762939453</v>
      </c>
      <c r="F114" s="12">
        <v>0.0362</v>
      </c>
      <c r="G114" s="13">
        <f>VLOOKUP(B114,'новые цены'!$A:$C,3,0)</f>
        <v>333.7706666666667</v>
      </c>
      <c r="H114" s="13">
        <f>_xlfn.IFERROR(VLOOKUP(B114,'новые цены'!$A:$D,4,0),"")</f>
        <v>400.5248</v>
      </c>
      <c r="I114" s="8"/>
      <c r="J114" s="8">
        <f t="shared" si="3"/>
        <v>0</v>
      </c>
      <c r="K114" s="8">
        <f t="shared" si="4"/>
        <v>0</v>
      </c>
      <c r="L114" s="8">
        <f t="shared" si="5"/>
        <v>0</v>
      </c>
    </row>
    <row r="115" spans="1:12" ht="16.5" customHeight="1" outlineLevel="1">
      <c r="A115" s="27" t="s">
        <v>86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9"/>
    </row>
    <row r="116" spans="1:12" ht="16.5" customHeight="1" outlineLevel="2">
      <c r="A116" s="8"/>
      <c r="B116" s="10">
        <v>104893</v>
      </c>
      <c r="C116" s="10" t="s">
        <v>87</v>
      </c>
      <c r="D116" s="11">
        <v>4</v>
      </c>
      <c r="E116" s="11">
        <v>21.700000762939453</v>
      </c>
      <c r="F116" s="12">
        <v>0.0362</v>
      </c>
      <c r="G116" s="13">
        <f>VLOOKUP(B116,'новые цены'!$A:$C,3,0)</f>
        <v>289.3653333333333</v>
      </c>
      <c r="H116" s="13">
        <f>_xlfn.IFERROR(VLOOKUP(B116,'новые цены'!$A:$D,4,0),"")</f>
        <v>347.23839999999996</v>
      </c>
      <c r="I116" s="8"/>
      <c r="J116" s="8">
        <f t="shared" si="3"/>
        <v>0</v>
      </c>
      <c r="K116" s="8">
        <f t="shared" si="4"/>
        <v>0</v>
      </c>
      <c r="L116" s="8">
        <f t="shared" si="5"/>
        <v>0</v>
      </c>
    </row>
    <row r="117" spans="1:12" ht="16.5" customHeight="1" outlineLevel="2">
      <c r="A117" s="8"/>
      <c r="B117" s="10">
        <v>105760</v>
      </c>
      <c r="C117" s="10" t="s">
        <v>88</v>
      </c>
      <c r="D117" s="11">
        <v>4</v>
      </c>
      <c r="E117" s="11">
        <v>21.700000762939453</v>
      </c>
      <c r="F117" s="12">
        <v>0.0362</v>
      </c>
      <c r="G117" s="13">
        <f>VLOOKUP(B117,'новые цены'!$A:$C,3,0)</f>
        <v>289.3653333333333</v>
      </c>
      <c r="H117" s="13">
        <f>_xlfn.IFERROR(VLOOKUP(B117,'новые цены'!$A:$D,4,0),"")</f>
        <v>347.23839999999996</v>
      </c>
      <c r="I117" s="8"/>
      <c r="J117" s="8">
        <f t="shared" si="3"/>
        <v>0</v>
      </c>
      <c r="K117" s="8">
        <f t="shared" si="4"/>
        <v>0</v>
      </c>
      <c r="L117" s="8">
        <f t="shared" si="5"/>
        <v>0</v>
      </c>
    </row>
    <row r="118" spans="1:12" ht="16.5" customHeight="1" outlineLevel="2">
      <c r="A118" s="8"/>
      <c r="B118" s="10">
        <v>104916</v>
      </c>
      <c r="C118" s="10" t="s">
        <v>89</v>
      </c>
      <c r="D118" s="11">
        <v>4</v>
      </c>
      <c r="E118" s="11">
        <v>21.700000762939453</v>
      </c>
      <c r="F118" s="12">
        <v>0.0362</v>
      </c>
      <c r="G118" s="13">
        <f>VLOOKUP(B118,'новые цены'!$A:$C,3,0)</f>
        <v>289.3653333333333</v>
      </c>
      <c r="H118" s="13">
        <f>_xlfn.IFERROR(VLOOKUP(B118,'новые цены'!$A:$D,4,0),"")</f>
        <v>347.23839999999996</v>
      </c>
      <c r="I118" s="8"/>
      <c r="J118" s="8">
        <f t="shared" si="3"/>
        <v>0</v>
      </c>
      <c r="K118" s="8">
        <f t="shared" si="4"/>
        <v>0</v>
      </c>
      <c r="L118" s="8">
        <f t="shared" si="5"/>
        <v>0</v>
      </c>
    </row>
    <row r="119" spans="1:12" ht="16.5" customHeight="1" outlineLevel="2">
      <c r="A119" s="8"/>
      <c r="B119" s="10">
        <v>105821</v>
      </c>
      <c r="C119" s="10" t="s">
        <v>91</v>
      </c>
      <c r="D119" s="11">
        <v>12</v>
      </c>
      <c r="E119" s="11">
        <v>6.800000190734863</v>
      </c>
      <c r="F119" s="12">
        <v>0.0137</v>
      </c>
      <c r="G119" s="13">
        <f>VLOOKUP(B119,'новые цены'!$A:$C,3,0)</f>
        <v>68.59733333333334</v>
      </c>
      <c r="H119" s="13">
        <f>_xlfn.IFERROR(VLOOKUP(B119,'новые цены'!$A:$D,4,0),"")</f>
        <v>82.3168</v>
      </c>
      <c r="I119" s="8"/>
      <c r="J119" s="8">
        <f t="shared" si="3"/>
        <v>0</v>
      </c>
      <c r="K119" s="8">
        <f t="shared" si="4"/>
        <v>0</v>
      </c>
      <c r="L119" s="8">
        <f t="shared" si="5"/>
        <v>0</v>
      </c>
    </row>
    <row r="120" spans="1:12" ht="16.5" customHeight="1" hidden="1" outlineLevel="2">
      <c r="A120" s="8"/>
      <c r="B120" s="10">
        <v>105777</v>
      </c>
      <c r="C120" s="10" t="s">
        <v>92</v>
      </c>
      <c r="D120" s="11">
        <v>12</v>
      </c>
      <c r="E120" s="11">
        <v>6.800000190734863</v>
      </c>
      <c r="F120" s="12">
        <v>0.0137</v>
      </c>
      <c r="G120" s="13">
        <f>VLOOKUP(B120,'новые цены'!$A:$C,3,0)</f>
        <v>68.59733333333334</v>
      </c>
      <c r="H120" s="13">
        <f>_xlfn.IFERROR(VLOOKUP(B120,'новые цены'!$A:$D,4,0),"")</f>
        <v>82.3168</v>
      </c>
      <c r="I120" s="8"/>
      <c r="J120" s="8">
        <f t="shared" si="3"/>
        <v>0</v>
      </c>
      <c r="K120" s="8">
        <f t="shared" si="4"/>
        <v>0</v>
      </c>
      <c r="L120" s="8">
        <f t="shared" si="5"/>
        <v>0</v>
      </c>
    </row>
    <row r="121" spans="1:12" ht="16.5" customHeight="1" outlineLevel="2">
      <c r="A121" s="8"/>
      <c r="B121" s="10">
        <v>105838</v>
      </c>
      <c r="C121" s="10" t="s">
        <v>93</v>
      </c>
      <c r="D121" s="11">
        <v>12</v>
      </c>
      <c r="E121" s="11">
        <v>6.800000190734863</v>
      </c>
      <c r="F121" s="12">
        <v>0.0137</v>
      </c>
      <c r="G121" s="13">
        <f>VLOOKUP(B121,'новые цены'!$A:$C,3,0)</f>
        <v>68.59733333333334</v>
      </c>
      <c r="H121" s="13">
        <f>_xlfn.IFERROR(VLOOKUP(B121,'новые цены'!$A:$D,4,0),"")</f>
        <v>82.3168</v>
      </c>
      <c r="I121" s="8"/>
      <c r="J121" s="8">
        <f t="shared" si="3"/>
        <v>0</v>
      </c>
      <c r="K121" s="8">
        <f t="shared" si="4"/>
        <v>0</v>
      </c>
      <c r="L121" s="8">
        <f t="shared" si="5"/>
        <v>0</v>
      </c>
    </row>
    <row r="122" spans="1:12" ht="16.5" customHeight="1" outlineLevel="1">
      <c r="A122" s="27" t="s">
        <v>94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9"/>
    </row>
    <row r="123" spans="1:12" ht="16.5" customHeight="1" outlineLevel="2">
      <c r="A123" s="8"/>
      <c r="B123" s="10">
        <v>106620</v>
      </c>
      <c r="C123" s="10" t="s">
        <v>127</v>
      </c>
      <c r="D123" s="11">
        <v>4</v>
      </c>
      <c r="E123" s="11">
        <v>21.700000762939453</v>
      </c>
      <c r="F123" s="12">
        <v>0.0362</v>
      </c>
      <c r="G123" s="13">
        <f>VLOOKUP(B123,'новые цены'!$A:$C,3,0)</f>
        <v>360.75733333333335</v>
      </c>
      <c r="H123" s="13">
        <f>_xlfn.IFERROR(VLOOKUP(B123,'новые цены'!$A:$D,4,0),"")</f>
        <v>432.9088</v>
      </c>
      <c r="I123" s="8"/>
      <c r="J123" s="8">
        <f>I123*H123*D123</f>
        <v>0</v>
      </c>
      <c r="K123" s="8">
        <f>I123*E123</f>
        <v>0</v>
      </c>
      <c r="L123" s="8">
        <f>I123*F123</f>
        <v>0</v>
      </c>
    </row>
    <row r="124" spans="1:12" ht="16.5" customHeight="1" outlineLevel="2">
      <c r="A124" s="8"/>
      <c r="B124" s="10">
        <v>105807</v>
      </c>
      <c r="C124" s="10" t="s">
        <v>95</v>
      </c>
      <c r="D124" s="11">
        <v>4</v>
      </c>
      <c r="E124" s="11">
        <v>21.700000762939453</v>
      </c>
      <c r="F124" s="12">
        <v>0.0362</v>
      </c>
      <c r="G124" s="13">
        <f>VLOOKUP(B124,'новые цены'!$A:$C,3,0)</f>
        <v>360.75733333333335</v>
      </c>
      <c r="H124" s="13">
        <f>_xlfn.IFERROR(VLOOKUP(B124,'новые цены'!$A:$D,4,0),"")</f>
        <v>432.9088</v>
      </c>
      <c r="I124" s="8"/>
      <c r="J124" s="8">
        <f t="shared" si="3"/>
        <v>0</v>
      </c>
      <c r="K124" s="8">
        <f t="shared" si="4"/>
        <v>0</v>
      </c>
      <c r="L124" s="8">
        <f t="shared" si="5"/>
        <v>0</v>
      </c>
    </row>
    <row r="125" spans="1:12" ht="16.5" customHeight="1" outlineLevel="2">
      <c r="A125" s="8"/>
      <c r="B125" s="10">
        <v>102202</v>
      </c>
      <c r="C125" s="10" t="s">
        <v>96</v>
      </c>
      <c r="D125" s="11">
        <v>4</v>
      </c>
      <c r="E125" s="11">
        <v>21.700000762939453</v>
      </c>
      <c r="F125" s="12">
        <v>0.0362</v>
      </c>
      <c r="G125" s="13">
        <f>VLOOKUP(B125,'новые цены'!$A:$C,3,0)</f>
        <v>360.75733333333335</v>
      </c>
      <c r="H125" s="13">
        <f>_xlfn.IFERROR(VLOOKUP(B125,'новые цены'!$A:$D,4,0),"")</f>
        <v>432.9088</v>
      </c>
      <c r="I125" s="8"/>
      <c r="J125" s="8">
        <f t="shared" si="3"/>
        <v>0</v>
      </c>
      <c r="K125" s="8">
        <f t="shared" si="4"/>
        <v>0</v>
      </c>
      <c r="L125" s="8">
        <f t="shared" si="5"/>
        <v>0</v>
      </c>
    </row>
    <row r="126" spans="1:12" ht="16.5" customHeight="1" outlineLevel="2">
      <c r="A126" s="8"/>
      <c r="B126" s="10">
        <v>102219</v>
      </c>
      <c r="C126" s="10" t="s">
        <v>97</v>
      </c>
      <c r="D126" s="11">
        <v>4</v>
      </c>
      <c r="E126" s="11">
        <v>21.700000762939453</v>
      </c>
      <c r="F126" s="12">
        <v>0.0362</v>
      </c>
      <c r="G126" s="13">
        <f>VLOOKUP(B126,'новые цены'!$A:$C,3,0)</f>
        <v>360.75733333333335</v>
      </c>
      <c r="H126" s="13">
        <f>_xlfn.IFERROR(VLOOKUP(B126,'новые цены'!$A:$D,4,0),"")</f>
        <v>432.9088</v>
      </c>
      <c r="I126" s="8"/>
      <c r="J126" s="8">
        <f t="shared" si="3"/>
        <v>0</v>
      </c>
      <c r="K126" s="8">
        <f t="shared" si="4"/>
        <v>0</v>
      </c>
      <c r="L126" s="8">
        <f t="shared" si="5"/>
        <v>0</v>
      </c>
    </row>
    <row r="127" spans="1:12" ht="16.5" customHeight="1" outlineLevel="1">
      <c r="A127" s="27" t="s">
        <v>98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9"/>
    </row>
    <row r="128" spans="1:12" ht="16.5" customHeight="1" outlineLevel="2">
      <c r="A128" s="8"/>
      <c r="B128" s="10">
        <v>102400</v>
      </c>
      <c r="C128" s="10" t="s">
        <v>99</v>
      </c>
      <c r="D128" s="11">
        <v>12</v>
      </c>
      <c r="E128" s="11">
        <v>13.199999809265137</v>
      </c>
      <c r="F128" s="12">
        <v>0.0226</v>
      </c>
      <c r="G128" s="13">
        <f>VLOOKUP(B128,'новые цены'!$A:$C,3,0)</f>
        <v>78.752</v>
      </c>
      <c r="H128" s="13">
        <f>_xlfn.IFERROR(VLOOKUP(B128,'новые цены'!$A:$D,4,0),"")</f>
        <v>94.5024</v>
      </c>
      <c r="I128" s="8"/>
      <c r="J128" s="8">
        <f t="shared" si="3"/>
        <v>0</v>
      </c>
      <c r="K128" s="8">
        <f t="shared" si="4"/>
        <v>0</v>
      </c>
      <c r="L128" s="8">
        <f t="shared" si="5"/>
        <v>0</v>
      </c>
    </row>
    <row r="129" spans="1:12" ht="16.5" customHeight="1" outlineLevel="2">
      <c r="A129" s="8"/>
      <c r="B129" s="10">
        <v>102370</v>
      </c>
      <c r="C129" s="10" t="s">
        <v>100</v>
      </c>
      <c r="D129" s="11">
        <v>12</v>
      </c>
      <c r="E129" s="11">
        <v>13.199999809265137</v>
      </c>
      <c r="F129" s="12">
        <v>0.0226</v>
      </c>
      <c r="G129" s="13">
        <f>VLOOKUP(B129,'новые цены'!$A:$C,3,0)</f>
        <v>78.752</v>
      </c>
      <c r="H129" s="13">
        <f>_xlfn.IFERROR(VLOOKUP(B129,'новые цены'!$A:$D,4,0),"")</f>
        <v>94.5024</v>
      </c>
      <c r="I129" s="8"/>
      <c r="J129" s="8">
        <f t="shared" si="3"/>
        <v>0</v>
      </c>
      <c r="K129" s="8">
        <f t="shared" si="4"/>
        <v>0</v>
      </c>
      <c r="L129" s="8">
        <f t="shared" si="5"/>
        <v>0</v>
      </c>
    </row>
    <row r="130" spans="1:12" ht="16.5" customHeight="1" outlineLevel="2">
      <c r="A130" s="8"/>
      <c r="B130" s="10">
        <v>102387</v>
      </c>
      <c r="C130" s="10" t="s">
        <v>101</v>
      </c>
      <c r="D130" s="11">
        <v>12</v>
      </c>
      <c r="E130" s="11">
        <v>13.199999809265137</v>
      </c>
      <c r="F130" s="12">
        <v>0.0226</v>
      </c>
      <c r="G130" s="13">
        <f>VLOOKUP(B130,'новые цены'!$A:$C,3,0)</f>
        <v>78.752</v>
      </c>
      <c r="H130" s="13">
        <f>_xlfn.IFERROR(VLOOKUP(B130,'новые цены'!$A:$D,4,0),"")</f>
        <v>94.5024</v>
      </c>
      <c r="I130" s="8"/>
      <c r="J130" s="8">
        <f t="shared" si="3"/>
        <v>0</v>
      </c>
      <c r="K130" s="8">
        <f t="shared" si="4"/>
        <v>0</v>
      </c>
      <c r="L130" s="8">
        <f t="shared" si="5"/>
        <v>0</v>
      </c>
    </row>
    <row r="131" spans="1:12" ht="16.5" customHeight="1" outlineLevel="2">
      <c r="A131" s="8"/>
      <c r="B131" s="10">
        <v>102394</v>
      </c>
      <c r="C131" s="10" t="s">
        <v>177</v>
      </c>
      <c r="D131" s="11">
        <v>12</v>
      </c>
      <c r="E131" s="11">
        <v>13.199999809265137</v>
      </c>
      <c r="F131" s="12">
        <v>0.0226</v>
      </c>
      <c r="G131" s="13">
        <f>VLOOKUP(B131,'новые цены'!$A:$C,3,0)</f>
        <v>78.752</v>
      </c>
      <c r="H131" s="13">
        <f>_xlfn.IFERROR(VLOOKUP(B131,'новые цены'!$A:$D,4,0),"")</f>
        <v>94.5024</v>
      </c>
      <c r="I131" s="8"/>
      <c r="J131" s="8">
        <f t="shared" si="3"/>
        <v>0</v>
      </c>
      <c r="K131" s="8">
        <f t="shared" si="4"/>
        <v>0</v>
      </c>
      <c r="L131" s="8">
        <f t="shared" si="5"/>
        <v>0</v>
      </c>
    </row>
    <row r="132" spans="1:12" ht="16.5" customHeight="1" outlineLevel="2">
      <c r="A132" s="8"/>
      <c r="B132" s="10">
        <v>102448</v>
      </c>
      <c r="C132" s="10" t="s">
        <v>103</v>
      </c>
      <c r="D132" s="11">
        <v>12</v>
      </c>
      <c r="E132" s="11">
        <v>13.199999809265137</v>
      </c>
      <c r="F132" s="12">
        <v>0.0226</v>
      </c>
      <c r="G132" s="13">
        <f>VLOOKUP(B132,'новые цены'!$A:$C,3,0)</f>
        <v>77.13066666666668</v>
      </c>
      <c r="H132" s="13">
        <f>_xlfn.IFERROR(VLOOKUP(B132,'новые цены'!$A:$D,4,0),"")</f>
        <v>92.55680000000001</v>
      </c>
      <c r="I132" s="8"/>
      <c r="J132" s="8">
        <f t="shared" si="3"/>
        <v>0</v>
      </c>
      <c r="K132" s="8">
        <f t="shared" si="4"/>
        <v>0</v>
      </c>
      <c r="L132" s="8">
        <f t="shared" si="5"/>
        <v>0</v>
      </c>
    </row>
    <row r="133" spans="1:12" ht="16.5" customHeight="1" outlineLevel="2">
      <c r="A133" s="8"/>
      <c r="B133" s="10">
        <v>102431</v>
      </c>
      <c r="C133" s="10" t="s">
        <v>104</v>
      </c>
      <c r="D133" s="11">
        <v>12</v>
      </c>
      <c r="E133" s="11">
        <v>13.199999809265137</v>
      </c>
      <c r="F133" s="12">
        <v>0.0226</v>
      </c>
      <c r="G133" s="13">
        <f>VLOOKUP(B133,'новые цены'!$A:$C,3,0)</f>
        <v>77.13066666666668</v>
      </c>
      <c r="H133" s="13">
        <f>_xlfn.IFERROR(VLOOKUP(B133,'новые цены'!$A:$D,4,0),"")</f>
        <v>92.55680000000001</v>
      </c>
      <c r="I133" s="8"/>
      <c r="J133" s="8">
        <f t="shared" si="3"/>
        <v>0</v>
      </c>
      <c r="K133" s="8">
        <f t="shared" si="4"/>
        <v>0</v>
      </c>
      <c r="L133" s="8">
        <f t="shared" si="5"/>
        <v>0</v>
      </c>
    </row>
    <row r="134" spans="1:12" ht="16.5" customHeight="1" outlineLevel="2">
      <c r="A134" s="8"/>
      <c r="B134" s="10">
        <v>102424</v>
      </c>
      <c r="C134" s="10" t="s">
        <v>106</v>
      </c>
      <c r="D134" s="11">
        <v>12</v>
      </c>
      <c r="E134" s="11">
        <v>13.199999809265137</v>
      </c>
      <c r="F134" s="12">
        <v>0.0226</v>
      </c>
      <c r="G134" s="13">
        <f>VLOOKUP(B134,'новые цены'!$A:$C,3,0)</f>
        <v>77.13066666666668</v>
      </c>
      <c r="H134" s="13">
        <f>_xlfn.IFERROR(VLOOKUP(B134,'новые цены'!$A:$D,4,0),"")</f>
        <v>92.55680000000001</v>
      </c>
      <c r="I134" s="8"/>
      <c r="J134" s="8">
        <f t="shared" si="3"/>
        <v>0</v>
      </c>
      <c r="K134" s="8">
        <f t="shared" si="4"/>
        <v>0</v>
      </c>
      <c r="L134" s="8">
        <f t="shared" si="5"/>
        <v>0</v>
      </c>
    </row>
    <row r="135" spans="1:12" ht="16.5" customHeight="1" outlineLevel="1">
      <c r="A135" s="27" t="s">
        <v>107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9"/>
    </row>
    <row r="136" spans="1:12" ht="16.5" customHeight="1" outlineLevel="2">
      <c r="A136" s="8"/>
      <c r="B136" s="10">
        <v>101601</v>
      </c>
      <c r="C136" s="10" t="s">
        <v>108</v>
      </c>
      <c r="D136" s="11">
        <v>12</v>
      </c>
      <c r="E136" s="11">
        <v>13.199999809265137</v>
      </c>
      <c r="F136" s="12">
        <v>0.0226</v>
      </c>
      <c r="G136" s="13">
        <f>VLOOKUP(B136,'новые цены'!$A:$C,3,0)</f>
        <v>68.54400000000001</v>
      </c>
      <c r="H136" s="13">
        <f>_xlfn.IFERROR(VLOOKUP(B136,'новые цены'!$A:$D,4,0),"")</f>
        <v>82.25280000000001</v>
      </c>
      <c r="I136" s="8"/>
      <c r="J136" s="8">
        <f t="shared" si="3"/>
        <v>0</v>
      </c>
      <c r="K136" s="8">
        <f t="shared" si="4"/>
        <v>0</v>
      </c>
      <c r="L136" s="8">
        <f t="shared" si="5"/>
        <v>0</v>
      </c>
    </row>
    <row r="137" spans="1:12" ht="16.5" customHeight="1" outlineLevel="2">
      <c r="A137" s="8"/>
      <c r="B137" s="10">
        <v>101564</v>
      </c>
      <c r="C137" s="10" t="s">
        <v>109</v>
      </c>
      <c r="D137" s="11">
        <v>12</v>
      </c>
      <c r="E137" s="11">
        <v>13.199999809265137</v>
      </c>
      <c r="F137" s="12">
        <v>0.0226</v>
      </c>
      <c r="G137" s="13">
        <f>VLOOKUP(B137,'новые цены'!$A:$C,3,0)</f>
        <v>68.54400000000001</v>
      </c>
      <c r="H137" s="13">
        <f>_xlfn.IFERROR(VLOOKUP(B137,'новые цены'!$A:$D,4,0),"")</f>
        <v>82.25280000000001</v>
      </c>
      <c r="I137" s="8"/>
      <c r="J137" s="8">
        <f t="shared" si="3"/>
        <v>0</v>
      </c>
      <c r="K137" s="8">
        <f t="shared" si="4"/>
        <v>0</v>
      </c>
      <c r="L137" s="8">
        <f t="shared" si="5"/>
        <v>0</v>
      </c>
    </row>
    <row r="138" spans="1:12" ht="16.5" customHeight="1" outlineLevel="2">
      <c r="A138" s="8"/>
      <c r="B138" s="10">
        <v>101557</v>
      </c>
      <c r="C138" s="10" t="s">
        <v>110</v>
      </c>
      <c r="D138" s="11">
        <v>12</v>
      </c>
      <c r="E138" s="11">
        <v>13.199999809265137</v>
      </c>
      <c r="F138" s="12">
        <v>0.0226</v>
      </c>
      <c r="G138" s="13">
        <f>VLOOKUP(B138,'новые цены'!$A:$C,3,0)</f>
        <v>68.54400000000001</v>
      </c>
      <c r="H138" s="13">
        <f>_xlfn.IFERROR(VLOOKUP(B138,'новые цены'!$A:$D,4,0),"")</f>
        <v>82.25280000000001</v>
      </c>
      <c r="I138" s="8"/>
      <c r="J138" s="8">
        <f t="shared" si="3"/>
        <v>0</v>
      </c>
      <c r="K138" s="8">
        <f t="shared" si="4"/>
        <v>0</v>
      </c>
      <c r="L138" s="8">
        <f t="shared" si="5"/>
        <v>0</v>
      </c>
    </row>
    <row r="139" spans="1:12" ht="16.5" customHeight="1" outlineLevel="2">
      <c r="A139" s="8"/>
      <c r="B139" s="10">
        <v>101571</v>
      </c>
      <c r="C139" s="10" t="s">
        <v>111</v>
      </c>
      <c r="D139" s="11">
        <v>12</v>
      </c>
      <c r="E139" s="11">
        <v>13.199999809265137</v>
      </c>
      <c r="F139" s="12">
        <v>0.0226</v>
      </c>
      <c r="G139" s="13">
        <f>VLOOKUP(B139,'новые цены'!$A:$C,3,0)</f>
        <v>68.54400000000001</v>
      </c>
      <c r="H139" s="13">
        <f>_xlfn.IFERROR(VLOOKUP(B139,'новые цены'!$A:$D,4,0),"")</f>
        <v>82.25280000000001</v>
      </c>
      <c r="I139" s="8"/>
      <c r="J139" s="8">
        <f t="shared" si="3"/>
        <v>0</v>
      </c>
      <c r="K139" s="8">
        <f t="shared" si="4"/>
        <v>0</v>
      </c>
      <c r="L139" s="8">
        <f t="shared" si="5"/>
        <v>0</v>
      </c>
    </row>
    <row r="140" spans="1:12" ht="16.5" customHeight="1" outlineLevel="2">
      <c r="A140" s="8"/>
      <c r="B140" s="10">
        <v>101588</v>
      </c>
      <c r="C140" s="10" t="s">
        <v>112</v>
      </c>
      <c r="D140" s="11">
        <v>12</v>
      </c>
      <c r="E140" s="11">
        <v>13.199999809265137</v>
      </c>
      <c r="F140" s="12">
        <v>0.0226</v>
      </c>
      <c r="G140" s="13">
        <f>VLOOKUP(B140,'новые цены'!$A:$C,3,0)</f>
        <v>68.54400000000001</v>
      </c>
      <c r="H140" s="13">
        <f>_xlfn.IFERROR(VLOOKUP(B140,'новые цены'!$A:$D,4,0),"")</f>
        <v>82.25280000000001</v>
      </c>
      <c r="I140" s="8"/>
      <c r="J140" s="8">
        <f t="shared" si="3"/>
        <v>0</v>
      </c>
      <c r="K140" s="8">
        <f t="shared" si="4"/>
        <v>0</v>
      </c>
      <c r="L140" s="8">
        <f t="shared" si="5"/>
        <v>0</v>
      </c>
    </row>
    <row r="141" spans="1:12" ht="16.5" customHeight="1" outlineLevel="2">
      <c r="A141" s="8"/>
      <c r="B141" s="10">
        <v>101595</v>
      </c>
      <c r="C141" s="10" t="s">
        <v>113</v>
      </c>
      <c r="D141" s="11">
        <v>12</v>
      </c>
      <c r="E141" s="11">
        <v>13.199999809265137</v>
      </c>
      <c r="F141" s="12">
        <v>0.0226</v>
      </c>
      <c r="G141" s="13">
        <f>VLOOKUP(B141,'новые цены'!$A:$C,3,0)</f>
        <v>68.54400000000001</v>
      </c>
      <c r="H141" s="13">
        <f>_xlfn.IFERROR(VLOOKUP(B141,'новые цены'!$A:$D,4,0),"")</f>
        <v>82.25280000000001</v>
      </c>
      <c r="I141" s="8"/>
      <c r="J141" s="8">
        <f t="shared" si="3"/>
        <v>0</v>
      </c>
      <c r="K141" s="8">
        <f t="shared" si="4"/>
        <v>0</v>
      </c>
      <c r="L141" s="8">
        <f t="shared" si="5"/>
        <v>0</v>
      </c>
    </row>
    <row r="142" spans="1:12" ht="16.5" customHeight="1" outlineLevel="2">
      <c r="A142" s="8"/>
      <c r="B142" s="10">
        <v>105883</v>
      </c>
      <c r="C142" s="10" t="s">
        <v>114</v>
      </c>
      <c r="D142" s="11">
        <v>4</v>
      </c>
      <c r="E142" s="11">
        <v>21.700000762939453</v>
      </c>
      <c r="F142" s="12">
        <v>0.0362</v>
      </c>
      <c r="G142" s="13">
        <f>VLOOKUP(B142,'новые цены'!$A:$C,3,0)</f>
        <v>287.6693333333334</v>
      </c>
      <c r="H142" s="13">
        <f>_xlfn.IFERROR(VLOOKUP(B142,'новые цены'!$A:$D,4,0),"")</f>
        <v>345.20320000000004</v>
      </c>
      <c r="I142" s="8"/>
      <c r="J142" s="8">
        <f>I142*H142*D142</f>
        <v>0</v>
      </c>
      <c r="K142" s="8">
        <f>I142*E142</f>
        <v>0</v>
      </c>
      <c r="L142" s="8">
        <f>I142*F142</f>
        <v>0</v>
      </c>
    </row>
    <row r="143" spans="1:12" ht="16.5" customHeight="1" outlineLevel="2" thickBot="1">
      <c r="A143" s="8"/>
      <c r="B143" s="10">
        <v>106774</v>
      </c>
      <c r="C143" s="10" t="s">
        <v>135</v>
      </c>
      <c r="D143" s="11">
        <v>4</v>
      </c>
      <c r="E143" s="11">
        <v>21.700000762939453</v>
      </c>
      <c r="F143" s="12">
        <v>0.0362</v>
      </c>
      <c r="G143" s="13">
        <f>VLOOKUP(B143,'новые цены'!$A:$C,3,0)</f>
        <v>384.992</v>
      </c>
      <c r="H143" s="13">
        <f>_xlfn.IFERROR(VLOOKUP(B143,'новые цены'!$A:$D,4,0),"")</f>
        <v>461.9904</v>
      </c>
      <c r="I143" s="8"/>
      <c r="J143" s="8">
        <f t="shared" si="3"/>
        <v>0</v>
      </c>
      <c r="K143" s="8">
        <f t="shared" si="4"/>
        <v>0</v>
      </c>
      <c r="L143" s="8">
        <f t="shared" si="5"/>
        <v>0</v>
      </c>
    </row>
    <row r="144" spans="8:12" s="15" customFormat="1" ht="18" customHeight="1" thickBot="1">
      <c r="H144" s="16" t="s">
        <v>118</v>
      </c>
      <c r="I144" s="17">
        <f>SUM(I3:I143)</f>
        <v>0</v>
      </c>
      <c r="J144" s="18">
        <f>SUM(J5:J143)</f>
        <v>0</v>
      </c>
      <c r="K144" s="18">
        <f>SUM(K5:K143)</f>
        <v>0</v>
      </c>
      <c r="L144" s="19">
        <f>SUM(L5:L143)</f>
        <v>0</v>
      </c>
    </row>
  </sheetData>
  <sheetProtection/>
  <autoFilter ref="A2:L144"/>
  <mergeCells count="23">
    <mergeCell ref="A1:L1"/>
    <mergeCell ref="A25:L25"/>
    <mergeCell ref="A4:L4"/>
    <mergeCell ref="A7:L7"/>
    <mergeCell ref="A12:L12"/>
    <mergeCell ref="A15:L15"/>
    <mergeCell ref="A10:L10"/>
    <mergeCell ref="A127:L127"/>
    <mergeCell ref="A135:L135"/>
    <mergeCell ref="A70:L70"/>
    <mergeCell ref="A85:L85"/>
    <mergeCell ref="A92:L92"/>
    <mergeCell ref="A101:L101"/>
    <mergeCell ref="A110:L110"/>
    <mergeCell ref="A115:L115"/>
    <mergeCell ref="A67:L67"/>
    <mergeCell ref="A38:L38"/>
    <mergeCell ref="A43:L43"/>
    <mergeCell ref="A122:L122"/>
    <mergeCell ref="A49:L49"/>
    <mergeCell ref="A58:L58"/>
    <mergeCell ref="A64:L64"/>
    <mergeCell ref="A56:L56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0"/>
  <sheetViews>
    <sheetView zoomScalePageLayoutView="0" workbookViewId="0" topLeftCell="A35">
      <selection activeCell="D62" sqref="D62"/>
    </sheetView>
  </sheetViews>
  <sheetFormatPr defaultColWidth="9.140625" defaultRowHeight="12.75"/>
  <cols>
    <col min="2" max="2" width="48.7109375" style="0" customWidth="1"/>
    <col min="3" max="4" width="9.140625" style="22" customWidth="1"/>
  </cols>
  <sheetData>
    <row r="2" spans="1:4" ht="12.75">
      <c r="A2" s="25">
        <v>205944</v>
      </c>
      <c r="B2" s="25" t="s">
        <v>151</v>
      </c>
      <c r="C2" s="26">
        <v>68.53125000000001</v>
      </c>
      <c r="D2" s="26">
        <v>82.23750000000001</v>
      </c>
    </row>
    <row r="3" spans="1:4" ht="12.75">
      <c r="A3" s="25">
        <v>205975</v>
      </c>
      <c r="B3" s="25" t="s">
        <v>152</v>
      </c>
      <c r="C3" s="26">
        <v>75.05208333333334</v>
      </c>
      <c r="D3" s="26">
        <v>90.0625</v>
      </c>
    </row>
    <row r="4" spans="1:4" ht="12.75">
      <c r="A4" s="25">
        <v>205340</v>
      </c>
      <c r="B4" s="25" t="s">
        <v>153</v>
      </c>
      <c r="C4" s="26">
        <v>128.72016666666667</v>
      </c>
      <c r="D4" s="26">
        <v>154.4642</v>
      </c>
    </row>
    <row r="5" spans="1:4" ht="12.75">
      <c r="A5" s="25">
        <v>205357</v>
      </c>
      <c r="B5" s="25" t="s">
        <v>8</v>
      </c>
      <c r="C5" s="26">
        <v>128.72016666666667</v>
      </c>
      <c r="D5" s="26">
        <v>154.4642</v>
      </c>
    </row>
    <row r="6" spans="1:4" ht="12.75">
      <c r="A6" s="25">
        <v>206866</v>
      </c>
      <c r="B6" s="25" t="s">
        <v>145</v>
      </c>
      <c r="C6" s="26">
        <v>124.99200000000002</v>
      </c>
      <c r="D6" s="26">
        <v>149.99040000000002</v>
      </c>
    </row>
    <row r="7" spans="1:4" ht="12.75">
      <c r="A7" s="25">
        <v>206095</v>
      </c>
      <c r="B7" s="25" t="s">
        <v>10</v>
      </c>
      <c r="C7" s="26">
        <v>733.21875</v>
      </c>
      <c r="D7" s="26">
        <v>879.8625</v>
      </c>
    </row>
    <row r="8" spans="1:4" ht="12.75">
      <c r="A8" s="25">
        <v>206101</v>
      </c>
      <c r="B8" s="25" t="s">
        <v>11</v>
      </c>
      <c r="C8" s="26">
        <v>170.01041666666669</v>
      </c>
      <c r="D8" s="26">
        <v>204.01250000000002</v>
      </c>
    </row>
    <row r="9" spans="1:4" ht="12.75">
      <c r="A9" s="25">
        <v>104886</v>
      </c>
      <c r="B9" s="25" t="s">
        <v>125</v>
      </c>
      <c r="C9" s="26">
        <v>496.7680000000001</v>
      </c>
      <c r="D9" s="26">
        <v>596.1216000000001</v>
      </c>
    </row>
    <row r="10" spans="1:4" ht="12.75">
      <c r="A10" s="25">
        <v>106071</v>
      </c>
      <c r="B10" s="25" t="s">
        <v>69</v>
      </c>
      <c r="C10" s="26">
        <v>1614.72</v>
      </c>
      <c r="D10" s="26">
        <v>1937.664</v>
      </c>
    </row>
    <row r="11" spans="1:4" ht="12.75">
      <c r="A11" s="25">
        <v>106064</v>
      </c>
      <c r="B11" s="25" t="s">
        <v>70</v>
      </c>
      <c r="C11" s="26">
        <v>1518.9013333333335</v>
      </c>
      <c r="D11" s="26">
        <v>1822.6816000000001</v>
      </c>
    </row>
    <row r="12" spans="1:4" ht="12.75">
      <c r="A12" s="25">
        <v>106583</v>
      </c>
      <c r="B12" s="25" t="s">
        <v>154</v>
      </c>
      <c r="C12" s="26">
        <v>638.9166666666667</v>
      </c>
      <c r="D12" s="26">
        <v>766.7</v>
      </c>
    </row>
    <row r="13" spans="1:4" ht="12.75">
      <c r="A13" s="25">
        <v>106903</v>
      </c>
      <c r="B13" s="25" t="s">
        <v>155</v>
      </c>
      <c r="C13" s="26">
        <v>1935.1145833333333</v>
      </c>
      <c r="D13" s="26">
        <v>2322.1375</v>
      </c>
    </row>
    <row r="14" spans="1:4" ht="12.75">
      <c r="A14" s="25">
        <v>106927</v>
      </c>
      <c r="B14" s="25" t="s">
        <v>149</v>
      </c>
      <c r="C14" s="26">
        <v>1103.6458333333335</v>
      </c>
      <c r="D14" s="26">
        <v>1324.375</v>
      </c>
    </row>
    <row r="15" spans="1:4" ht="12.75">
      <c r="A15" s="25">
        <v>206194</v>
      </c>
      <c r="B15" s="25" t="s">
        <v>13</v>
      </c>
      <c r="C15" s="26">
        <v>109.25</v>
      </c>
      <c r="D15" s="26">
        <v>131.1</v>
      </c>
    </row>
    <row r="16" spans="1:4" ht="12.75">
      <c r="A16" s="25">
        <v>206187</v>
      </c>
      <c r="B16" s="25" t="s">
        <v>14</v>
      </c>
      <c r="C16" s="26">
        <v>103.69791666666667</v>
      </c>
      <c r="D16" s="26">
        <v>124.4375</v>
      </c>
    </row>
    <row r="17" spans="1:4" ht="12.75">
      <c r="A17" s="25">
        <v>206514</v>
      </c>
      <c r="B17" s="25" t="s">
        <v>15</v>
      </c>
      <c r="C17" s="26">
        <v>166.83</v>
      </c>
      <c r="D17" s="26">
        <v>200.1875</v>
      </c>
    </row>
    <row r="18" spans="1:4" ht="12.75">
      <c r="A18" s="25">
        <v>206170</v>
      </c>
      <c r="B18" s="25" t="s">
        <v>16</v>
      </c>
      <c r="C18" s="26">
        <v>102.82291666666666</v>
      </c>
      <c r="D18" s="26">
        <v>123.38749999999999</v>
      </c>
    </row>
    <row r="19" spans="1:4" ht="12.75">
      <c r="A19" s="25">
        <v>206491</v>
      </c>
      <c r="B19" s="25" t="s">
        <v>17</v>
      </c>
      <c r="C19" s="26">
        <v>108.01041666666669</v>
      </c>
      <c r="D19" s="26">
        <v>129.6125</v>
      </c>
    </row>
    <row r="20" spans="1:4" ht="12.75">
      <c r="A20" s="25">
        <v>206484</v>
      </c>
      <c r="B20" s="25" t="s">
        <v>18</v>
      </c>
      <c r="C20" s="26">
        <v>145.86</v>
      </c>
      <c r="D20" s="26">
        <v>175.025</v>
      </c>
    </row>
    <row r="21" spans="1:4" ht="12.75">
      <c r="A21" s="25">
        <v>206477</v>
      </c>
      <c r="B21" s="25" t="s">
        <v>19</v>
      </c>
      <c r="C21" s="26">
        <v>143.13333333333333</v>
      </c>
      <c r="D21" s="26">
        <v>171.76</v>
      </c>
    </row>
    <row r="22" spans="1:4" ht="12.75">
      <c r="A22" s="25">
        <v>206545</v>
      </c>
      <c r="B22" s="25" t="s">
        <v>20</v>
      </c>
      <c r="C22" s="26">
        <v>140.39583333333334</v>
      </c>
      <c r="D22" s="26">
        <v>168.475</v>
      </c>
    </row>
    <row r="23" spans="1:4" ht="12.75">
      <c r="A23" s="25">
        <v>206521</v>
      </c>
      <c r="B23" s="25" t="s">
        <v>21</v>
      </c>
      <c r="C23" s="26">
        <v>170.01041666666669</v>
      </c>
      <c r="D23" s="26">
        <v>204.01250000000002</v>
      </c>
    </row>
    <row r="24" spans="1:4" ht="12.75">
      <c r="A24" s="25">
        <v>206910</v>
      </c>
      <c r="B24" s="25" t="s">
        <v>147</v>
      </c>
      <c r="C24" s="26">
        <v>252.85416666666669</v>
      </c>
      <c r="D24" s="26">
        <v>303.425</v>
      </c>
    </row>
    <row r="25" spans="1:4" ht="12.75">
      <c r="A25" s="25">
        <v>206972</v>
      </c>
      <c r="B25" s="25" t="s">
        <v>156</v>
      </c>
      <c r="C25" s="26">
        <v>223.22916666666669</v>
      </c>
      <c r="D25" s="26">
        <v>267.875</v>
      </c>
    </row>
    <row r="26" spans="1:4" ht="12.75">
      <c r="A26" s="25">
        <v>274374</v>
      </c>
      <c r="B26" s="25" t="s">
        <v>23</v>
      </c>
      <c r="C26" s="26">
        <v>86.18333333333334</v>
      </c>
      <c r="D26" s="26">
        <v>103.42</v>
      </c>
    </row>
    <row r="27" spans="1:4" ht="12.75">
      <c r="A27" s="25">
        <v>274411</v>
      </c>
      <c r="B27" s="25" t="s">
        <v>24</v>
      </c>
      <c r="C27" s="26">
        <v>86.18333333333334</v>
      </c>
      <c r="D27" s="26">
        <v>103.42</v>
      </c>
    </row>
    <row r="28" spans="1:4" ht="12.75">
      <c r="A28" s="25">
        <v>274176</v>
      </c>
      <c r="B28" s="25" t="s">
        <v>25</v>
      </c>
      <c r="C28" s="26">
        <v>91.46875</v>
      </c>
      <c r="D28" s="26">
        <v>109.7625</v>
      </c>
    </row>
    <row r="29" spans="1:4" ht="12.75">
      <c r="A29" s="25">
        <v>274442</v>
      </c>
      <c r="B29" s="25" t="s">
        <v>26</v>
      </c>
      <c r="C29" s="26">
        <v>320.19791666666663</v>
      </c>
      <c r="D29" s="26">
        <v>384.23749999999995</v>
      </c>
    </row>
    <row r="30" spans="1:4" ht="12.75">
      <c r="A30" s="25">
        <v>206415</v>
      </c>
      <c r="B30" s="25" t="s">
        <v>27</v>
      </c>
      <c r="C30" s="26">
        <v>64.89583333333334</v>
      </c>
      <c r="D30" s="26">
        <v>77.875</v>
      </c>
    </row>
    <row r="31" spans="1:4" ht="12.75">
      <c r="A31" s="25">
        <v>206590</v>
      </c>
      <c r="B31" s="25" t="s">
        <v>126</v>
      </c>
      <c r="C31" s="26">
        <v>64.89583333333334</v>
      </c>
      <c r="D31" s="26">
        <v>77.875</v>
      </c>
    </row>
    <row r="32" spans="1:4" ht="12.75">
      <c r="A32" s="25">
        <v>274367</v>
      </c>
      <c r="B32" s="25" t="s">
        <v>157</v>
      </c>
      <c r="C32" s="26">
        <v>89.35416666666667</v>
      </c>
      <c r="D32" s="26">
        <v>107.225</v>
      </c>
    </row>
    <row r="33" spans="1:4" ht="12.75">
      <c r="A33" s="25">
        <v>274473</v>
      </c>
      <c r="B33" s="25" t="s">
        <v>28</v>
      </c>
      <c r="C33" s="26">
        <v>70.29166666666667</v>
      </c>
      <c r="D33" s="26">
        <v>84.35000000000001</v>
      </c>
    </row>
    <row r="34" spans="1:4" ht="12.75">
      <c r="A34" s="25">
        <v>274350</v>
      </c>
      <c r="B34" s="25" t="s">
        <v>30</v>
      </c>
      <c r="C34" s="26">
        <v>60.81066666666668</v>
      </c>
      <c r="D34" s="26">
        <v>72.9728</v>
      </c>
    </row>
    <row r="35" spans="1:4" ht="12.75">
      <c r="A35" s="25">
        <v>206538</v>
      </c>
      <c r="B35" s="25" t="s">
        <v>31</v>
      </c>
      <c r="C35" s="26">
        <v>103.06133333333334</v>
      </c>
      <c r="D35" s="26">
        <v>123.67360000000001</v>
      </c>
    </row>
    <row r="36" spans="1:4" ht="12.75">
      <c r="A36" s="25">
        <v>106323</v>
      </c>
      <c r="B36" s="25" t="s">
        <v>71</v>
      </c>
      <c r="C36" s="26">
        <v>261.14133333333336</v>
      </c>
      <c r="D36" s="26">
        <v>313.3696</v>
      </c>
    </row>
    <row r="37" spans="1:4" ht="12.75">
      <c r="A37" s="25">
        <v>106330</v>
      </c>
      <c r="B37" s="25" t="s">
        <v>72</v>
      </c>
      <c r="C37" s="26">
        <v>261.14133333333336</v>
      </c>
      <c r="D37" s="26">
        <v>313.3696</v>
      </c>
    </row>
    <row r="38" spans="1:4" ht="12.75">
      <c r="A38" s="25">
        <v>106347</v>
      </c>
      <c r="B38" s="25" t="s">
        <v>73</v>
      </c>
      <c r="C38" s="26">
        <v>261.14133333333336</v>
      </c>
      <c r="D38" s="26">
        <v>313.3696</v>
      </c>
    </row>
    <row r="39" spans="1:4" ht="12.75">
      <c r="A39" s="25">
        <v>106781</v>
      </c>
      <c r="B39" s="25" t="s">
        <v>133</v>
      </c>
      <c r="C39" s="26">
        <v>261.14133333333336</v>
      </c>
      <c r="D39" s="26">
        <v>313.3696</v>
      </c>
    </row>
    <row r="40" spans="1:4" ht="12.75">
      <c r="A40" s="25">
        <v>106736</v>
      </c>
      <c r="B40" s="25" t="s">
        <v>130</v>
      </c>
      <c r="C40" s="26">
        <v>62.266666666666666</v>
      </c>
      <c r="D40" s="26">
        <v>74.72</v>
      </c>
    </row>
    <row r="41" spans="1:4" ht="12.75">
      <c r="A41" s="25">
        <v>106743</v>
      </c>
      <c r="B41" s="25" t="s">
        <v>131</v>
      </c>
      <c r="C41" s="26">
        <v>62.266666666666666</v>
      </c>
      <c r="D41" s="26">
        <v>74.72</v>
      </c>
    </row>
    <row r="42" spans="1:4" ht="12.75">
      <c r="A42" s="25">
        <v>106750</v>
      </c>
      <c r="B42" s="25" t="s">
        <v>132</v>
      </c>
      <c r="C42" s="26">
        <v>62.266666666666666</v>
      </c>
      <c r="D42" s="26">
        <v>74.72</v>
      </c>
    </row>
    <row r="43" spans="1:4" ht="12.75">
      <c r="A43" s="25">
        <v>106606</v>
      </c>
      <c r="B43" s="25" t="s">
        <v>158</v>
      </c>
      <c r="C43" s="26">
        <v>415.79733333333337</v>
      </c>
      <c r="D43" s="26">
        <v>498.95680000000004</v>
      </c>
    </row>
    <row r="44" spans="1:4" ht="12.75">
      <c r="A44" s="25">
        <v>205395</v>
      </c>
      <c r="B44" s="25" t="s">
        <v>33</v>
      </c>
      <c r="C44" s="26">
        <v>45.28125</v>
      </c>
      <c r="D44" s="26">
        <v>54.3375</v>
      </c>
    </row>
    <row r="45" spans="1:4" ht="12.75">
      <c r="A45" s="25">
        <v>205388</v>
      </c>
      <c r="B45" s="25" t="s">
        <v>34</v>
      </c>
      <c r="C45" s="26">
        <v>65.28125000000001</v>
      </c>
      <c r="D45" s="26">
        <v>78.3375</v>
      </c>
    </row>
    <row r="46" spans="1:4" ht="12.75">
      <c r="A46" s="25">
        <v>205371</v>
      </c>
      <c r="B46" s="25" t="s">
        <v>35</v>
      </c>
      <c r="C46" s="26">
        <v>45.28125</v>
      </c>
      <c r="D46" s="26">
        <v>54.3375</v>
      </c>
    </row>
    <row r="47" spans="1:4" ht="12.75">
      <c r="A47" s="25">
        <v>205364</v>
      </c>
      <c r="B47" s="25" t="s">
        <v>36</v>
      </c>
      <c r="C47" s="26">
        <v>65.28125000000001</v>
      </c>
      <c r="D47" s="26">
        <v>78.3375</v>
      </c>
    </row>
    <row r="48" spans="1:4" ht="12.75">
      <c r="A48" s="25">
        <v>205722</v>
      </c>
      <c r="B48" s="25" t="s">
        <v>38</v>
      </c>
      <c r="C48" s="26">
        <v>344.98958333333337</v>
      </c>
      <c r="D48" s="26">
        <v>413.9875</v>
      </c>
    </row>
    <row r="49" spans="1:4" ht="12.75">
      <c r="A49" s="25">
        <v>205746</v>
      </c>
      <c r="B49" s="25" t="s">
        <v>39</v>
      </c>
      <c r="C49" s="26">
        <v>344.98958333333337</v>
      </c>
      <c r="D49" s="26">
        <v>413.9875</v>
      </c>
    </row>
    <row r="50" spans="1:4" ht="12.75">
      <c r="A50" s="25">
        <v>205258</v>
      </c>
      <c r="B50" s="25" t="s">
        <v>40</v>
      </c>
      <c r="C50" s="26">
        <v>83.00000000000001</v>
      </c>
      <c r="D50" s="26">
        <v>99.60000000000001</v>
      </c>
    </row>
    <row r="51" spans="1:4" ht="12.75">
      <c r="A51" s="25">
        <v>205265</v>
      </c>
      <c r="B51" s="25" t="s">
        <v>41</v>
      </c>
      <c r="C51" s="26">
        <v>83.00000000000001</v>
      </c>
      <c r="D51" s="26">
        <v>99.60000000000001</v>
      </c>
    </row>
    <row r="52" spans="1:4" ht="12.75">
      <c r="A52" s="25">
        <v>205272</v>
      </c>
      <c r="B52" s="25" t="s">
        <v>42</v>
      </c>
      <c r="C52" s="26">
        <v>83.00000000000001</v>
      </c>
      <c r="D52" s="26">
        <v>99.60000000000001</v>
      </c>
    </row>
    <row r="53" spans="1:4" ht="12.75">
      <c r="A53" s="25">
        <v>203308</v>
      </c>
      <c r="B53" s="25" t="s">
        <v>44</v>
      </c>
      <c r="C53" s="26">
        <v>93.97916666666667</v>
      </c>
      <c r="D53" s="26">
        <v>112.775</v>
      </c>
    </row>
    <row r="54" spans="1:4" ht="12.75">
      <c r="A54" s="25">
        <v>203322</v>
      </c>
      <c r="B54" s="25" t="s">
        <v>45</v>
      </c>
      <c r="C54" s="26">
        <v>83.59375</v>
      </c>
      <c r="D54" s="26">
        <v>100.3125</v>
      </c>
    </row>
    <row r="55" spans="1:4" ht="12.75">
      <c r="A55" s="25">
        <v>203520</v>
      </c>
      <c r="B55" s="25" t="s">
        <v>46</v>
      </c>
      <c r="C55" s="26">
        <v>334.09066666666666</v>
      </c>
      <c r="D55" s="26">
        <v>400.9088</v>
      </c>
    </row>
    <row r="56" spans="1:4" ht="12.75">
      <c r="A56" s="25">
        <v>203568</v>
      </c>
      <c r="B56" s="25" t="s">
        <v>159</v>
      </c>
      <c r="C56" s="26">
        <v>72.19200000000001</v>
      </c>
      <c r="D56" s="26">
        <v>86.63040000000001</v>
      </c>
    </row>
    <row r="57" spans="1:4" ht="12.75">
      <c r="A57" s="25">
        <v>206576</v>
      </c>
      <c r="B57" s="25" t="s">
        <v>123</v>
      </c>
      <c r="C57" s="26">
        <v>86.34666666666668</v>
      </c>
      <c r="D57" s="26">
        <v>103.61600000000001</v>
      </c>
    </row>
    <row r="58" spans="1:4" ht="12.75">
      <c r="A58" s="25">
        <v>206873</v>
      </c>
      <c r="B58" s="25" t="s">
        <v>139</v>
      </c>
      <c r="C58" s="26">
        <v>1332.8000000000002</v>
      </c>
      <c r="D58" s="26">
        <v>1599.3600000000001</v>
      </c>
    </row>
    <row r="59" spans="1:4" ht="12.75">
      <c r="A59" s="25">
        <v>203605</v>
      </c>
      <c r="B59" s="25" t="s">
        <v>49</v>
      </c>
      <c r="C59" s="26">
        <v>144.30833333333334</v>
      </c>
      <c r="D59" s="26">
        <v>173.17</v>
      </c>
    </row>
    <row r="60" spans="1:4" ht="12.75">
      <c r="A60" s="25">
        <v>205661</v>
      </c>
      <c r="B60" s="25" t="s">
        <v>160</v>
      </c>
      <c r="C60" s="26">
        <v>128.66666666666669</v>
      </c>
      <c r="D60" s="26">
        <v>154.4</v>
      </c>
    </row>
    <row r="61" spans="1:4" ht="12.75">
      <c r="A61" s="25">
        <v>202875</v>
      </c>
      <c r="B61" s="25" t="s">
        <v>51</v>
      </c>
      <c r="C61" s="26">
        <v>80.9</v>
      </c>
      <c r="D61" s="26">
        <v>97.08</v>
      </c>
    </row>
    <row r="62" spans="1:4" ht="12.75">
      <c r="A62" s="25">
        <v>202653</v>
      </c>
      <c r="B62" s="25" t="s">
        <v>52</v>
      </c>
      <c r="C62" s="26">
        <v>424</v>
      </c>
      <c r="D62" s="26">
        <v>508.8</v>
      </c>
    </row>
    <row r="63" spans="1:4" ht="12.75">
      <c r="A63" s="25">
        <v>274503</v>
      </c>
      <c r="B63" s="25" t="s">
        <v>54</v>
      </c>
      <c r="C63" s="26">
        <v>93.5</v>
      </c>
      <c r="D63" s="26">
        <v>112.2</v>
      </c>
    </row>
    <row r="64" spans="1:4" ht="12.75">
      <c r="A64" s="25">
        <v>275913</v>
      </c>
      <c r="B64" s="25" t="s">
        <v>55</v>
      </c>
      <c r="C64" s="26">
        <v>62.72916666666667</v>
      </c>
      <c r="D64" s="26">
        <v>75.275</v>
      </c>
    </row>
    <row r="65" spans="1:4" ht="12.75">
      <c r="A65" s="25">
        <v>274329</v>
      </c>
      <c r="B65" s="25" t="s">
        <v>57</v>
      </c>
      <c r="C65" s="26">
        <v>66.33333333333333</v>
      </c>
      <c r="D65" s="26">
        <v>79.6</v>
      </c>
    </row>
    <row r="66" spans="1:4" ht="12.75">
      <c r="A66" s="25">
        <v>202981</v>
      </c>
      <c r="B66" s="25" t="s">
        <v>66</v>
      </c>
      <c r="C66" s="26">
        <v>271.04</v>
      </c>
      <c r="D66" s="26">
        <v>325.248</v>
      </c>
    </row>
    <row r="67" spans="1:4" ht="12.75">
      <c r="A67" s="25">
        <v>202998</v>
      </c>
      <c r="B67" s="25" t="s">
        <v>67</v>
      </c>
      <c r="C67" s="26">
        <v>271.04</v>
      </c>
      <c r="D67" s="26">
        <v>325.248</v>
      </c>
    </row>
    <row r="68" spans="1:4" ht="12.75">
      <c r="A68" s="25">
        <v>206699</v>
      </c>
      <c r="B68" s="25" t="s">
        <v>137</v>
      </c>
      <c r="C68" s="26">
        <v>271.04</v>
      </c>
      <c r="D68" s="26">
        <v>325.248</v>
      </c>
    </row>
    <row r="69" spans="1:4" ht="12.75">
      <c r="A69" s="25">
        <v>202912</v>
      </c>
      <c r="B69" s="25" t="s">
        <v>62</v>
      </c>
      <c r="C69" s="26">
        <v>418.22933333333333</v>
      </c>
      <c r="D69" s="26">
        <v>501.87519999999995</v>
      </c>
    </row>
    <row r="70" spans="1:4" ht="12.75">
      <c r="A70" s="25">
        <v>202929</v>
      </c>
      <c r="B70" s="25" t="s">
        <v>63</v>
      </c>
      <c r="C70" s="26">
        <v>418.22933333333333</v>
      </c>
      <c r="D70" s="26">
        <v>501.87519999999995</v>
      </c>
    </row>
    <row r="71" spans="1:4" ht="12.75">
      <c r="A71" s="25">
        <v>206712</v>
      </c>
      <c r="B71" s="25" t="s">
        <v>136</v>
      </c>
      <c r="C71" s="26">
        <v>418.22933333333333</v>
      </c>
      <c r="D71" s="26">
        <v>501.87519999999995</v>
      </c>
    </row>
    <row r="72" spans="1:4" ht="12.75">
      <c r="A72" s="25">
        <v>202851</v>
      </c>
      <c r="B72" s="25" t="s">
        <v>60</v>
      </c>
      <c r="C72" s="26">
        <v>585.4826666666667</v>
      </c>
      <c r="D72" s="26">
        <v>702.5792</v>
      </c>
    </row>
    <row r="73" spans="1:4" ht="12.75">
      <c r="A73" s="25">
        <v>202639</v>
      </c>
      <c r="B73" s="25" t="s">
        <v>61</v>
      </c>
      <c r="C73" s="26">
        <v>571.7604166666666</v>
      </c>
      <c r="D73" s="26">
        <v>686.1125</v>
      </c>
    </row>
    <row r="74" spans="1:4" ht="12.75">
      <c r="A74" s="25">
        <v>202943</v>
      </c>
      <c r="B74" s="25" t="s">
        <v>64</v>
      </c>
      <c r="C74" s="26">
        <v>349.6875</v>
      </c>
      <c r="D74" s="26">
        <v>419.625</v>
      </c>
    </row>
    <row r="75" spans="1:4" ht="12.75">
      <c r="A75" s="25">
        <v>202967</v>
      </c>
      <c r="B75" s="25" t="s">
        <v>65</v>
      </c>
      <c r="C75" s="26">
        <v>831.0104166666666</v>
      </c>
      <c r="D75" s="26">
        <v>997.2125</v>
      </c>
    </row>
    <row r="76" spans="1:4" ht="12.75">
      <c r="A76" s="25">
        <v>206842</v>
      </c>
      <c r="B76" s="25" t="s">
        <v>143</v>
      </c>
      <c r="C76" s="26">
        <v>62.24</v>
      </c>
      <c r="D76" s="26">
        <v>74.688</v>
      </c>
    </row>
    <row r="77" spans="1:4" ht="12.75">
      <c r="A77" s="25">
        <v>206859</v>
      </c>
      <c r="B77" s="25" t="s">
        <v>142</v>
      </c>
      <c r="C77" s="26">
        <v>62.24</v>
      </c>
      <c r="D77" s="26">
        <v>74.688</v>
      </c>
    </row>
    <row r="78" spans="1:4" ht="12.75">
      <c r="A78" s="25">
        <v>206835</v>
      </c>
      <c r="B78" s="25" t="s">
        <v>144</v>
      </c>
      <c r="C78" s="26">
        <v>62.24</v>
      </c>
      <c r="D78" s="26">
        <v>74.688</v>
      </c>
    </row>
    <row r="79" spans="1:4" ht="12.75">
      <c r="A79" s="25">
        <v>175791</v>
      </c>
      <c r="B79" s="25" t="s">
        <v>161</v>
      </c>
      <c r="C79" s="26">
        <v>422.5813333333334</v>
      </c>
      <c r="D79" s="26">
        <v>507.09760000000006</v>
      </c>
    </row>
    <row r="80" spans="1:4" ht="12.75">
      <c r="A80" s="25">
        <v>174244</v>
      </c>
      <c r="B80" s="25" t="s">
        <v>76</v>
      </c>
      <c r="C80" s="26">
        <v>408.43</v>
      </c>
      <c r="D80" s="26">
        <v>490.12480000000005</v>
      </c>
    </row>
    <row r="81" spans="1:4" ht="12.75">
      <c r="A81" s="25">
        <v>174220</v>
      </c>
      <c r="B81" s="25" t="s">
        <v>77</v>
      </c>
      <c r="C81" s="26">
        <v>408.43</v>
      </c>
      <c r="D81" s="26">
        <v>490.12480000000005</v>
      </c>
    </row>
    <row r="82" spans="1:4" ht="12.75">
      <c r="A82" s="25">
        <v>174206</v>
      </c>
      <c r="B82" s="25" t="s">
        <v>78</v>
      </c>
      <c r="C82" s="26">
        <v>408.43</v>
      </c>
      <c r="D82" s="26">
        <v>490.12480000000005</v>
      </c>
    </row>
    <row r="83" spans="1:4" ht="12.75">
      <c r="A83" s="25">
        <v>174237</v>
      </c>
      <c r="B83" s="25" t="s">
        <v>79</v>
      </c>
      <c r="C83" s="26">
        <v>84.88</v>
      </c>
      <c r="D83" s="26">
        <v>101.86240000000001</v>
      </c>
    </row>
    <row r="84" spans="1:4" ht="12.75">
      <c r="A84" s="25">
        <v>174213</v>
      </c>
      <c r="B84" s="25" t="s">
        <v>80</v>
      </c>
      <c r="C84" s="26">
        <v>84.88</v>
      </c>
      <c r="D84" s="26">
        <v>101.86240000000001</v>
      </c>
    </row>
    <row r="85" spans="1:4" ht="12.75">
      <c r="A85" s="25">
        <v>174190</v>
      </c>
      <c r="B85" s="25" t="s">
        <v>81</v>
      </c>
      <c r="C85" s="26">
        <v>84.88</v>
      </c>
      <c r="D85" s="26">
        <v>101.86240000000001</v>
      </c>
    </row>
    <row r="86" spans="1:4" ht="12.75">
      <c r="A86" s="25">
        <v>176804</v>
      </c>
      <c r="B86" s="25" t="s">
        <v>162</v>
      </c>
      <c r="C86" s="26">
        <v>88.94933333333334</v>
      </c>
      <c r="D86" s="26">
        <v>106.73920000000001</v>
      </c>
    </row>
    <row r="87" spans="1:4" ht="12.75">
      <c r="A87" s="25">
        <v>106637</v>
      </c>
      <c r="B87" s="25" t="s">
        <v>128</v>
      </c>
      <c r="C87" s="26">
        <v>319.83333333333337</v>
      </c>
      <c r="D87" s="26">
        <v>383.8</v>
      </c>
    </row>
    <row r="88" spans="1:4" ht="12.75">
      <c r="A88" s="25">
        <v>105814</v>
      </c>
      <c r="B88" s="25" t="s">
        <v>83</v>
      </c>
      <c r="C88" s="26">
        <v>319.83333333333337</v>
      </c>
      <c r="D88" s="26">
        <v>383.8</v>
      </c>
    </row>
    <row r="89" spans="1:4" ht="12.75">
      <c r="A89" s="25">
        <v>100499</v>
      </c>
      <c r="B89" s="25" t="s">
        <v>84</v>
      </c>
      <c r="C89" s="26">
        <v>319.83333333333337</v>
      </c>
      <c r="D89" s="26">
        <v>383.8</v>
      </c>
    </row>
    <row r="90" spans="1:4" ht="12.75">
      <c r="A90" s="25">
        <v>102301</v>
      </c>
      <c r="B90" s="25" t="s">
        <v>85</v>
      </c>
      <c r="C90" s="26">
        <v>333.7706666666667</v>
      </c>
      <c r="D90" s="26">
        <v>400.5248</v>
      </c>
    </row>
    <row r="91" spans="1:4" ht="12.75">
      <c r="A91" s="25">
        <v>104893</v>
      </c>
      <c r="B91" s="25" t="s">
        <v>87</v>
      </c>
      <c r="C91" s="26">
        <v>289.3653333333333</v>
      </c>
      <c r="D91" s="26">
        <v>347.23839999999996</v>
      </c>
    </row>
    <row r="92" spans="1:4" ht="12.75">
      <c r="A92" s="25">
        <v>105760</v>
      </c>
      <c r="B92" s="25" t="s">
        <v>88</v>
      </c>
      <c r="C92" s="26">
        <v>289.3653333333333</v>
      </c>
      <c r="D92" s="26">
        <v>347.23839999999996</v>
      </c>
    </row>
    <row r="93" spans="1:4" ht="12.75">
      <c r="A93" s="25">
        <v>104916</v>
      </c>
      <c r="B93" s="25" t="s">
        <v>89</v>
      </c>
      <c r="C93" s="26">
        <v>289.3653333333333</v>
      </c>
      <c r="D93" s="26">
        <v>347.23839999999996</v>
      </c>
    </row>
    <row r="94" spans="1:4" ht="12.75">
      <c r="A94" s="25">
        <v>105784</v>
      </c>
      <c r="B94" s="25" t="s">
        <v>90</v>
      </c>
      <c r="C94" s="26">
        <v>68.59733333333334</v>
      </c>
      <c r="D94" s="26">
        <v>82.3168</v>
      </c>
    </row>
    <row r="95" spans="1:4" ht="12.75">
      <c r="A95" s="25">
        <v>105821</v>
      </c>
      <c r="B95" s="25" t="s">
        <v>91</v>
      </c>
      <c r="C95" s="26">
        <v>68.59733333333334</v>
      </c>
      <c r="D95" s="26">
        <v>82.3168</v>
      </c>
    </row>
    <row r="96" spans="1:4" ht="12.75">
      <c r="A96" s="25">
        <v>105777</v>
      </c>
      <c r="B96" s="25" t="s">
        <v>92</v>
      </c>
      <c r="C96" s="26">
        <v>68.59733333333334</v>
      </c>
      <c r="D96" s="26">
        <v>82.3168</v>
      </c>
    </row>
    <row r="97" spans="1:4" ht="12.75">
      <c r="A97" s="25">
        <v>105838</v>
      </c>
      <c r="B97" s="25" t="s">
        <v>93</v>
      </c>
      <c r="C97" s="26">
        <v>68.59733333333334</v>
      </c>
      <c r="D97" s="26">
        <v>82.3168</v>
      </c>
    </row>
    <row r="98" spans="1:4" ht="12.75">
      <c r="A98" s="25">
        <v>105807</v>
      </c>
      <c r="B98" s="25" t="s">
        <v>95</v>
      </c>
      <c r="C98" s="26">
        <v>360.75733333333335</v>
      </c>
      <c r="D98" s="26">
        <v>432.9088</v>
      </c>
    </row>
    <row r="99" spans="1:4" ht="12.75">
      <c r="A99" s="25">
        <v>102202</v>
      </c>
      <c r="B99" s="25" t="s">
        <v>96</v>
      </c>
      <c r="C99" s="26">
        <v>360.75733333333335</v>
      </c>
      <c r="D99" s="26">
        <v>432.9088</v>
      </c>
    </row>
    <row r="100" spans="1:4" ht="12.75">
      <c r="A100" s="25">
        <v>106620</v>
      </c>
      <c r="B100" s="25" t="s">
        <v>127</v>
      </c>
      <c r="C100" s="26">
        <v>360.75733333333335</v>
      </c>
      <c r="D100" s="26">
        <v>432.9088</v>
      </c>
    </row>
    <row r="101" spans="1:4" ht="12.75">
      <c r="A101" s="25">
        <v>102219</v>
      </c>
      <c r="B101" s="25" t="s">
        <v>97</v>
      </c>
      <c r="C101" s="26">
        <v>360.75733333333335</v>
      </c>
      <c r="D101" s="26">
        <v>432.9088</v>
      </c>
    </row>
    <row r="102" spans="1:4" ht="12.75">
      <c r="A102" s="25">
        <v>102400</v>
      </c>
      <c r="B102" s="25" t="s">
        <v>99</v>
      </c>
      <c r="C102" s="26">
        <v>78.752</v>
      </c>
      <c r="D102" s="26">
        <v>94.5024</v>
      </c>
    </row>
    <row r="103" spans="1:4" ht="12.75">
      <c r="A103" s="25">
        <v>102370</v>
      </c>
      <c r="B103" s="25" t="s">
        <v>100</v>
      </c>
      <c r="C103" s="26">
        <v>78.752</v>
      </c>
      <c r="D103" s="26">
        <v>94.5024</v>
      </c>
    </row>
    <row r="104" spans="1:4" ht="12.75">
      <c r="A104" s="25">
        <v>102387</v>
      </c>
      <c r="B104" s="25" t="s">
        <v>101</v>
      </c>
      <c r="C104" s="26">
        <v>78.752</v>
      </c>
      <c r="D104" s="26">
        <v>94.5024</v>
      </c>
    </row>
    <row r="105" spans="1:4" ht="12.75">
      <c r="A105" s="25">
        <v>102394</v>
      </c>
      <c r="B105" s="25" t="s">
        <v>102</v>
      </c>
      <c r="C105" s="26">
        <v>78.752</v>
      </c>
      <c r="D105" s="26">
        <v>94.5024</v>
      </c>
    </row>
    <row r="106" spans="1:4" ht="12.75">
      <c r="A106" s="25">
        <v>102448</v>
      </c>
      <c r="B106" s="25" t="s">
        <v>103</v>
      </c>
      <c r="C106" s="26">
        <v>77.13066666666668</v>
      </c>
      <c r="D106" s="26">
        <v>92.55680000000001</v>
      </c>
    </row>
    <row r="107" spans="1:4" ht="12.75">
      <c r="A107" s="25">
        <v>102431</v>
      </c>
      <c r="B107" s="25" t="s">
        <v>104</v>
      </c>
      <c r="C107" s="26">
        <v>77.13066666666668</v>
      </c>
      <c r="D107" s="26">
        <v>92.55680000000001</v>
      </c>
    </row>
    <row r="108" spans="1:4" ht="12.75">
      <c r="A108" s="25">
        <v>102455</v>
      </c>
      <c r="B108" s="25" t="s">
        <v>105</v>
      </c>
      <c r="C108" s="26">
        <v>77.13066666666668</v>
      </c>
      <c r="D108" s="26">
        <v>92.55680000000001</v>
      </c>
    </row>
    <row r="109" spans="1:4" ht="12.75">
      <c r="A109" s="25">
        <v>102424</v>
      </c>
      <c r="B109" s="25" t="s">
        <v>106</v>
      </c>
      <c r="C109" s="26">
        <v>77.13066666666668</v>
      </c>
      <c r="D109" s="26">
        <v>92.55680000000001</v>
      </c>
    </row>
    <row r="110" spans="1:4" ht="12.75">
      <c r="A110" s="25">
        <v>101601</v>
      </c>
      <c r="B110" s="25" t="s">
        <v>163</v>
      </c>
      <c r="C110" s="26">
        <v>68.54400000000001</v>
      </c>
      <c r="D110" s="26">
        <v>82.25280000000001</v>
      </c>
    </row>
    <row r="111" spans="1:4" ht="12.75">
      <c r="A111" s="25">
        <v>101564</v>
      </c>
      <c r="B111" s="25" t="s">
        <v>164</v>
      </c>
      <c r="C111" s="26">
        <v>68.54400000000001</v>
      </c>
      <c r="D111" s="26">
        <v>82.25280000000001</v>
      </c>
    </row>
    <row r="112" spans="1:4" ht="12.75">
      <c r="A112" s="25">
        <v>101557</v>
      </c>
      <c r="B112" s="25" t="s">
        <v>165</v>
      </c>
      <c r="C112" s="26">
        <v>68.54400000000001</v>
      </c>
      <c r="D112" s="26">
        <v>82.25280000000001</v>
      </c>
    </row>
    <row r="113" spans="1:4" ht="12.75">
      <c r="A113" s="25">
        <v>101571</v>
      </c>
      <c r="B113" s="25" t="s">
        <v>166</v>
      </c>
      <c r="C113" s="26">
        <v>68.54400000000001</v>
      </c>
      <c r="D113" s="26">
        <v>82.25280000000001</v>
      </c>
    </row>
    <row r="114" spans="1:4" ht="12.75">
      <c r="A114" s="25">
        <v>101588</v>
      </c>
      <c r="B114" s="25" t="s">
        <v>167</v>
      </c>
      <c r="C114" s="26">
        <v>68.54400000000001</v>
      </c>
      <c r="D114" s="26">
        <v>82.25280000000001</v>
      </c>
    </row>
    <row r="115" spans="1:4" ht="12.75">
      <c r="A115" s="25">
        <v>101595</v>
      </c>
      <c r="B115" s="25" t="s">
        <v>168</v>
      </c>
      <c r="C115" s="26">
        <v>68.54400000000001</v>
      </c>
      <c r="D115" s="26">
        <v>82.25280000000001</v>
      </c>
    </row>
    <row r="116" spans="1:4" ht="12.75">
      <c r="A116" s="25">
        <v>105883</v>
      </c>
      <c r="B116" s="25" t="s">
        <v>169</v>
      </c>
      <c r="C116" s="26">
        <v>287.6693333333334</v>
      </c>
      <c r="D116" s="26">
        <v>345.20320000000004</v>
      </c>
    </row>
    <row r="117" spans="1:4" ht="12.75">
      <c r="A117" s="25">
        <v>106774</v>
      </c>
      <c r="B117" s="25" t="s">
        <v>170</v>
      </c>
      <c r="C117" s="26">
        <v>384.992</v>
      </c>
      <c r="D117" s="26">
        <v>461.9904</v>
      </c>
    </row>
    <row r="118" spans="1:4" ht="12.75">
      <c r="A118" s="25">
        <v>207009</v>
      </c>
      <c r="B118" s="25" t="s">
        <v>176</v>
      </c>
      <c r="C118" s="26">
        <v>270.1</v>
      </c>
      <c r="D118" s="26">
        <v>324.12</v>
      </c>
    </row>
    <row r="119" spans="1:4" ht="12.75">
      <c r="A119" s="25">
        <v>207016</v>
      </c>
      <c r="B119" s="25" t="s">
        <v>175</v>
      </c>
      <c r="C119" s="26">
        <v>211</v>
      </c>
      <c r="D119" s="26">
        <v>253.2</v>
      </c>
    </row>
    <row r="120" spans="1:4" ht="12.75">
      <c r="A120" s="25"/>
      <c r="B120" s="25"/>
      <c r="C120" s="26"/>
      <c r="D120" s="26"/>
    </row>
  </sheetData>
  <sheetProtection/>
  <autoFilter ref="A1:D11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Печерских Екатерина</dc:creator>
  <cp:keywords/>
  <dc:description/>
  <cp:lastModifiedBy>marketing</cp:lastModifiedBy>
  <dcterms:created xsi:type="dcterms:W3CDTF">2019-01-10T14:18:50Z</dcterms:created>
  <dcterms:modified xsi:type="dcterms:W3CDTF">2022-10-19T08:27:56Z</dcterms:modified>
  <cp:category/>
  <cp:version/>
  <cp:contentType/>
  <cp:contentStatus/>
</cp:coreProperties>
</file>